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G:\CTT\SGE-Area Comptabilitat\16- TC personal propi_Justificacions\"/>
    </mc:Choice>
  </mc:AlternateContent>
  <xr:revisionPtr revIDLastSave="0" documentId="13_ncr:1_{3BDFA0AD-00C2-4B82-A782-43DBF4F8349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2" state="hidden" r:id="rId1"/>
    <sheet name="Plantilla a omplir" sheetId="8" r:id="rId2"/>
    <sheet name="TC COFINANÇAMENT" sheetId="5" r:id="rId3"/>
    <sheet name="TC COSTOS" sheetId="6" r:id="rId4"/>
    <sheet name="Base de dades" sheetId="9" r:id="rId5"/>
    <sheet name="Arrodoniment Despeses" sheetId="7" state="hidden" r:id="rId6"/>
  </sheets>
  <calcPr calcId="191029"/>
  <pivotCaches>
    <pivotCache cacheId="1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H21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H4" i="6"/>
  <c r="H3" i="6"/>
  <c r="H2" i="6"/>
  <c r="H9" i="6"/>
  <c r="O11" i="8"/>
  <c r="A2" i="5"/>
  <c r="H2" i="5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C15" i="5"/>
  <c r="C16" i="5"/>
  <c r="C3" i="5"/>
  <c r="C4" i="5"/>
  <c r="C5" i="5"/>
  <c r="C6" i="5"/>
  <c r="C20" i="5" s="1"/>
  <c r="C7" i="5"/>
  <c r="C8" i="5"/>
  <c r="C9" i="5"/>
  <c r="C10" i="5"/>
  <c r="C11" i="5"/>
  <c r="C12" i="5"/>
  <c r="C13" i="5"/>
  <c r="C14" i="5"/>
  <c r="C2" i="5"/>
  <c r="C2" i="6"/>
  <c r="C14" i="6"/>
  <c r="C15" i="6"/>
  <c r="C16" i="6"/>
  <c r="C17" i="6"/>
  <c r="C18" i="6"/>
  <c r="C19" i="6"/>
  <c r="C20" i="6"/>
  <c r="C21" i="6"/>
  <c r="C3" i="6"/>
  <c r="C4" i="6"/>
  <c r="C5" i="6"/>
  <c r="C6" i="6"/>
  <c r="C7" i="6"/>
  <c r="C8" i="6"/>
  <c r="C9" i="6"/>
  <c r="C10" i="6"/>
  <c r="C11" i="6"/>
  <c r="C12" i="6"/>
  <c r="C13" i="6"/>
  <c r="H12" i="5"/>
  <c r="D32" i="8"/>
  <c r="C21" i="5" l="1"/>
  <c r="C23" i="6"/>
  <c r="C24" i="6" s="1"/>
  <c r="H15" i="5"/>
  <c r="E21" i="6"/>
  <c r="E7" i="6"/>
  <c r="E2" i="6"/>
  <c r="E20" i="6"/>
  <c r="E8" i="6"/>
  <c r="A16" i="5"/>
  <c r="A15" i="5"/>
  <c r="A14" i="5"/>
  <c r="H13" i="5"/>
  <c r="E9" i="6"/>
  <c r="A13" i="5"/>
  <c r="H14" i="5"/>
  <c r="E6" i="6"/>
  <c r="E4" i="6"/>
  <c r="H16" i="5"/>
  <c r="A12" i="5"/>
  <c r="E19" i="6"/>
  <c r="E5" i="6"/>
  <c r="A11" i="5"/>
  <c r="E18" i="6"/>
  <c r="A10" i="5"/>
  <c r="E17" i="6"/>
  <c r="E3" i="6"/>
  <c r="A9" i="5"/>
  <c r="E16" i="6"/>
  <c r="A8" i="5"/>
  <c r="E15" i="6"/>
  <c r="A7" i="5"/>
  <c r="E14" i="6"/>
  <c r="A6" i="5"/>
  <c r="E13" i="6"/>
  <c r="A5" i="5"/>
  <c r="E12" i="6"/>
  <c r="A4" i="5"/>
  <c r="E11" i="6"/>
  <c r="A3" i="5"/>
  <c r="E10" i="6"/>
  <c r="H3" i="5"/>
  <c r="H6" i="5"/>
  <c r="H8" i="5"/>
  <c r="H10" i="5"/>
  <c r="H11" i="5"/>
  <c r="K1" i="5"/>
  <c r="H4" i="5"/>
  <c r="H5" i="5"/>
  <c r="H7" i="5"/>
  <c r="H9" i="5"/>
  <c r="B2" i="6" l="1"/>
  <c r="N14" i="7" l="1"/>
  <c r="J7" i="7" l="1"/>
  <c r="L88" i="7" l="1"/>
  <c r="C88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6" i="7"/>
  <c r="J5" i="7"/>
  <c r="J4" i="7"/>
  <c r="J3" i="7"/>
  <c r="J2" i="7"/>
  <c r="J88" i="7" l="1"/>
  <c r="C25" i="6" l="1"/>
  <c r="C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A11" authorId="0" shapeId="0" xr:uid="{D7F63988-260F-4227-9634-BCB143A32A39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El centre de cost del treballador/a s'ha de buscar al directori i afegir 3 ceros.</t>
        </r>
      </text>
    </comment>
  </commentList>
</comments>
</file>

<file path=xl/sharedStrings.xml><?xml version="1.0" encoding="utf-8"?>
<sst xmlns="http://schemas.openxmlformats.org/spreadsheetml/2006/main" count="330" uniqueCount="96">
  <si>
    <t>Centre de cost</t>
  </si>
  <si>
    <t>Import</t>
  </si>
  <si>
    <t>Horas declaradas</t>
  </si>
  <si>
    <t>Personas</t>
  </si>
  <si>
    <t>ROMERAL MARTINEZ, JOSE LUIS</t>
  </si>
  <si>
    <t>ZARAGOZA BERTOMEU, JORDI</t>
  </si>
  <si>
    <t>BERBEL ARTAL, NESTOR</t>
  </si>
  <si>
    <t>M. DOLORES ALVAREZ DEL CASTILLO</t>
  </si>
  <si>
    <t>LAMICH AROCAS, MANUEL</t>
  </si>
  <si>
    <t>Element PEP ant</t>
  </si>
  <si>
    <t>Cl.cost</t>
  </si>
  <si>
    <t>Mon</t>
  </si>
  <si>
    <t>Ctre Cost.</t>
  </si>
  <si>
    <t>Quantitat</t>
  </si>
  <si>
    <t>UM</t>
  </si>
  <si>
    <t>Text</t>
  </si>
  <si>
    <t>TC</t>
  </si>
  <si>
    <t>EUR</t>
  </si>
  <si>
    <t>Ceco ant</t>
  </si>
  <si>
    <t>Cl.Cost</t>
  </si>
  <si>
    <t>PEP</t>
  </si>
  <si>
    <t>Quantitat total</t>
  </si>
  <si>
    <t>Control principal</t>
  </si>
  <si>
    <t>control plantilla</t>
  </si>
  <si>
    <t>Joaquin del Rio proj E-01728 retrib 01/09/23-31/08/24</t>
  </si>
  <si>
    <t>Joaquim Oliveproj E-01728 retrib 01/09/23-31/08/24</t>
  </si>
  <si>
    <t>Javier Cadena proj E-01728 retrib 01/09/23-31/08/24</t>
  </si>
  <si>
    <t>Enric Trullols proj E-01728 retrib 01/09/23-31/08/24</t>
  </si>
  <si>
    <t>Daniel Mihai proj E-01728 retrib 01/09/23-31/08/24</t>
  </si>
  <si>
    <t>Marc Nogueras proj E-01728 retrib 01/09/23-31/08/24</t>
  </si>
  <si>
    <t>Carola Artero proj E-01728 retrib 01/09/23-31/08/24</t>
  </si>
  <si>
    <t>Enoc Martinez proj E-01728 retrib 01/09/23-31/08/24</t>
  </si>
  <si>
    <t>F-00540</t>
  </si>
  <si>
    <t>V-00384</t>
  </si>
  <si>
    <t>Retrib M Vega Pérez Juliol 2022</t>
  </si>
  <si>
    <t>SS.SS M Vega Pérez Juliol 2022</t>
  </si>
  <si>
    <t>Retrib M Alba Vega Pérez Juliol 2022</t>
  </si>
  <si>
    <t>SS.SS M Alba Pérez Juliol 2022</t>
  </si>
  <si>
    <t>Retrib M Vega Pérez Setembre 2022</t>
  </si>
  <si>
    <t>SS.SS M Vega Pérez Setembre 2022</t>
  </si>
  <si>
    <t>Retrib M Alba Vega Pérez Setembre 2022</t>
  </si>
  <si>
    <t>SS.SS M Alba Pérez Setembre 2022</t>
  </si>
  <si>
    <t>SS.SS Carles Doménech Setembre 2022</t>
  </si>
  <si>
    <t>Retrib David Caballero Octubre 2022</t>
  </si>
  <si>
    <t>SS.SS David Caballero Octubre 2022</t>
  </si>
  <si>
    <t>Retrib M Vega Pérez Octubre 2022</t>
  </si>
  <si>
    <t>SS.SS M Vega Pérez Octubre 2022</t>
  </si>
  <si>
    <t>Retrib M Alba Vega Pérez Octubre 2022</t>
  </si>
  <si>
    <t>SS.SS M Alba Pérez Octubre 2022</t>
  </si>
  <si>
    <t>Retrib Carles Doménech Octubre 2022</t>
  </si>
  <si>
    <t>SS.SS Carles Doménech Octubre 2022</t>
  </si>
  <si>
    <t>Retrib David Caballero Novembre 2022</t>
  </si>
  <si>
    <t>SS.SS David Caballero Novembre 2022</t>
  </si>
  <si>
    <t>Retrib M Vega Pérez Novembre 2022</t>
  </si>
  <si>
    <t>SS.SS M Vega Pérez Novembre 2022</t>
  </si>
  <si>
    <t>Retrib M Alba Vega Pérez Novembre 2022</t>
  </si>
  <si>
    <t>SS.SS M Alba Pérez Novembre 2022</t>
  </si>
  <si>
    <t>Retrib Carles Doménech Novembre 2022</t>
  </si>
  <si>
    <t>SS.SS Carles Doménech Novembre 2022</t>
  </si>
  <si>
    <t>Retrib David Caballero Desembre 2022</t>
  </si>
  <si>
    <t>SS.SS David Caballero Desembre 2022</t>
  </si>
  <si>
    <t>Retrib M Vega Pérez Desembre 2022</t>
  </si>
  <si>
    <t>SS.SS M Vega Pérez Desembre 2022</t>
  </si>
  <si>
    <t>Retrib M Alba Vega Pérez Desembre 2022</t>
  </si>
  <si>
    <t>SS.SS M Alba Pérez Desembre 2022</t>
  </si>
  <si>
    <t>Retrib Carles Doménech Desembre 2022</t>
  </si>
  <si>
    <t>SS.SS Carles Doménech Desembre 2022</t>
  </si>
  <si>
    <t>ARRODONIMENT</t>
  </si>
  <si>
    <t xml:space="preserve">COFINANÇAMENT UPC </t>
  </si>
  <si>
    <t>Desp personal E-01715 CS02 01.12.2023-30.11.2024</t>
  </si>
  <si>
    <t>01/12/2024</t>
  </si>
  <si>
    <t>30/12/2024</t>
  </si>
  <si>
    <t xml:space="preserve"> </t>
  </si>
  <si>
    <t>-</t>
  </si>
  <si>
    <t>S</t>
  </si>
  <si>
    <t>QP</t>
  </si>
  <si>
    <t>Tipo</t>
  </si>
  <si>
    <t>Codi projecte</t>
  </si>
  <si>
    <t>Salari</t>
  </si>
  <si>
    <t>Quota patronal</t>
  </si>
  <si>
    <t>Data inici</t>
  </si>
  <si>
    <t>Data final</t>
  </si>
  <si>
    <t>Nom i cognoms</t>
  </si>
  <si>
    <t>Etiquetes de fila</t>
  </si>
  <si>
    <t>Suma de Import</t>
  </si>
  <si>
    <t>Total</t>
  </si>
  <si>
    <t>Compte</t>
  </si>
  <si>
    <t>77792000</t>
  </si>
  <si>
    <t>Total Cofinançament</t>
  </si>
  <si>
    <t>CS (europeus)</t>
  </si>
  <si>
    <t>CS02</t>
  </si>
  <si>
    <t>Número TC Costos</t>
  </si>
  <si>
    <t>Número TC cofinançament</t>
  </si>
  <si>
    <t>treballador 1</t>
  </si>
  <si>
    <t>Treballador 2</t>
  </si>
  <si>
    <t>J-01585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</si>
</sst>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&quot;€&quot;"/>
    <numFmt numFmtId="167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10" xfId="0" applyFont="1" applyBorder="1"/>
    <xf numFmtId="4" fontId="0" fillId="0" borderId="0" xfId="0" applyNumberFormat="1"/>
    <xf numFmtId="0" fontId="0" fillId="0" borderId="7" xfId="0" applyBorder="1"/>
    <xf numFmtId="0" fontId="0" fillId="0" borderId="11" xfId="0" applyBorder="1"/>
    <xf numFmtId="166" fontId="8" fillId="0" borderId="7" xfId="0" applyNumberFormat="1" applyFont="1" applyBorder="1"/>
    <xf numFmtId="0" fontId="2" fillId="3" borderId="0" xfId="0" applyFont="1" applyFill="1"/>
    <xf numFmtId="167" fontId="2" fillId="3" borderId="0" xfId="0" applyNumberFormat="1" applyFont="1" applyFill="1"/>
    <xf numFmtId="167" fontId="0" fillId="0" borderId="0" xfId="0" applyNumberFormat="1" applyAlignment="1">
      <alignment horizontal="right"/>
    </xf>
    <xf numFmtId="9" fontId="9" fillId="3" borderId="11" xfId="2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" fontId="9" fillId="3" borderId="11" xfId="2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" fontId="0" fillId="0" borderId="0" xfId="0" applyNumberFormat="1"/>
    <xf numFmtId="0" fontId="0" fillId="0" borderId="0" xfId="0" applyAlignment="1">
      <alignment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4" fillId="0" borderId="0" xfId="0" applyFont="1"/>
    <xf numFmtId="166" fontId="0" fillId="0" borderId="0" xfId="0" applyNumberFormat="1" applyFill="1"/>
    <xf numFmtId="0" fontId="0" fillId="4" borderId="0" xfId="0" applyFill="1"/>
    <xf numFmtId="0" fontId="0" fillId="0" borderId="0" xfId="0" applyBorder="1"/>
    <xf numFmtId="166" fontId="0" fillId="0" borderId="0" xfId="0" applyNumberFormat="1" applyFill="1" applyBorder="1"/>
    <xf numFmtId="0" fontId="0" fillId="4" borderId="0" xfId="0" applyFill="1" applyBorder="1"/>
    <xf numFmtId="0" fontId="0" fillId="0" borderId="13" xfId="0" applyBorder="1"/>
    <xf numFmtId="0" fontId="0" fillId="0" borderId="7" xfId="0" applyFill="1" applyBorder="1"/>
    <xf numFmtId="0" fontId="3" fillId="0" borderId="0" xfId="0" applyFont="1"/>
    <xf numFmtId="4" fontId="0" fillId="4" borderId="0" xfId="0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7" xfId="0" applyFont="1" applyFill="1" applyBorder="1" applyAlignment="1" applyProtection="1">
      <alignment vertical="center"/>
      <protection hidden="1"/>
    </xf>
    <xf numFmtId="0" fontId="0" fillId="6" borderId="7" xfId="0" applyFill="1" applyBorder="1"/>
    <xf numFmtId="0" fontId="0" fillId="5" borderId="0" xfId="0" applyFill="1"/>
    <xf numFmtId="0" fontId="0" fillId="2" borderId="0" xfId="0" applyFill="1" applyAlignment="1">
      <alignment wrapText="1"/>
    </xf>
    <xf numFmtId="0" fontId="0" fillId="10" borderId="7" xfId="0" applyFill="1" applyBorder="1" applyAlignment="1">
      <alignment vertical="center"/>
    </xf>
    <xf numFmtId="0" fontId="0" fillId="10" borderId="7" xfId="0" applyFill="1" applyBorder="1"/>
    <xf numFmtId="4" fontId="0" fillId="10" borderId="0" xfId="0" applyNumberFormat="1" applyFill="1"/>
    <xf numFmtId="0" fontId="0" fillId="10" borderId="0" xfId="0" applyFill="1"/>
    <xf numFmtId="0" fontId="0" fillId="9" borderId="7" xfId="0" applyFill="1" applyBorder="1"/>
    <xf numFmtId="0" fontId="6" fillId="9" borderId="7" xfId="0" applyFont="1" applyFill="1" applyBorder="1" applyProtection="1">
      <protection hidden="1"/>
    </xf>
    <xf numFmtId="1" fontId="0" fillId="9" borderId="1" xfId="0" applyNumberFormat="1" applyFill="1" applyBorder="1"/>
    <xf numFmtId="0" fontId="0" fillId="9" borderId="2" xfId="0" applyFill="1" applyBorder="1"/>
    <xf numFmtId="167" fontId="0" fillId="9" borderId="11" xfId="0" applyNumberFormat="1" applyFill="1" applyBorder="1" applyAlignment="1">
      <alignment horizontal="right"/>
    </xf>
    <xf numFmtId="167" fontId="0" fillId="9" borderId="12" xfId="0" applyNumberFormat="1" applyFill="1" applyBorder="1" applyAlignment="1">
      <alignment horizontal="right"/>
    </xf>
    <xf numFmtId="167" fontId="0" fillId="9" borderId="13" xfId="0" applyNumberFormat="1" applyFill="1" applyBorder="1" applyAlignment="1">
      <alignment horizontal="right"/>
    </xf>
    <xf numFmtId="0" fontId="0" fillId="9" borderId="10" xfId="0" applyFill="1" applyBorder="1"/>
    <xf numFmtId="49" fontId="0" fillId="9" borderId="11" xfId="0" applyNumberFormat="1" applyFill="1" applyBorder="1" applyAlignment="1">
      <alignment horizontal="right"/>
    </xf>
    <xf numFmtId="49" fontId="0" fillId="9" borderId="12" xfId="0" applyNumberFormat="1" applyFill="1" applyBorder="1" applyAlignment="1">
      <alignment horizontal="right"/>
    </xf>
    <xf numFmtId="49" fontId="0" fillId="9" borderId="13" xfId="0" applyNumberFormat="1" applyFill="1" applyBorder="1" applyAlignment="1">
      <alignment horizontal="right"/>
    </xf>
    <xf numFmtId="49" fontId="2" fillId="3" borderId="0" xfId="0" applyNumberFormat="1" applyFont="1" applyFill="1"/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0" xfId="0" applyProtection="1"/>
    <xf numFmtId="0" fontId="0" fillId="12" borderId="7" xfId="0" applyFill="1" applyBorder="1" applyProtection="1"/>
    <xf numFmtId="0" fontId="0" fillId="4" borderId="7" xfId="0" applyFill="1" applyBorder="1" applyProtection="1"/>
    <xf numFmtId="0" fontId="0" fillId="0" borderId="13" xfId="0" applyFill="1" applyBorder="1" applyProtection="1"/>
    <xf numFmtId="0" fontId="0" fillId="0" borderId="7" xfId="0" applyBorder="1" applyProtection="1"/>
    <xf numFmtId="0" fontId="0" fillId="0" borderId="5" xfId="0" applyBorder="1" applyProtection="1"/>
    <xf numFmtId="0" fontId="0" fillId="0" borderId="0" xfId="0" applyProtection="1">
      <protection locked="0"/>
    </xf>
    <xf numFmtId="0" fontId="0" fillId="8" borderId="7" xfId="0" applyFill="1" applyBorder="1" applyProtection="1"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12" borderId="7" xfId="0" applyFill="1" applyBorder="1" applyProtection="1">
      <protection locked="0"/>
    </xf>
    <xf numFmtId="0" fontId="0" fillId="7" borderId="7" xfId="0" applyFill="1" applyBorder="1" applyProtection="1">
      <protection locked="0"/>
    </xf>
    <xf numFmtId="49" fontId="0" fillId="0" borderId="7" xfId="0" applyNumberFormat="1" applyBorder="1" applyAlignment="1" applyProtection="1">
      <alignment horizontal="right" vertical="center"/>
      <protection locked="0"/>
    </xf>
    <xf numFmtId="0" fontId="0" fillId="6" borderId="1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9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2" xfId="0" applyFont="1" applyFill="1" applyBorder="1" applyAlignment="1" applyProtection="1">
      <alignment vertical="center"/>
      <protection locked="0" hidden="1"/>
    </xf>
    <xf numFmtId="0" fontId="0" fillId="0" borderId="7" xfId="0" applyFill="1" applyBorder="1" applyProtection="1">
      <protection locked="0"/>
    </xf>
    <xf numFmtId="0" fontId="0" fillId="0" borderId="13" xfId="0" applyFont="1" applyFill="1" applyBorder="1" applyAlignment="1" applyProtection="1">
      <alignment vertical="center"/>
      <protection locked="0" hidden="1"/>
    </xf>
    <xf numFmtId="165" fontId="0" fillId="0" borderId="7" xfId="3" applyFont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 hidden="1"/>
    </xf>
    <xf numFmtId="0" fontId="5" fillId="0" borderId="7" xfId="0" applyFont="1" applyFill="1" applyBorder="1" applyProtection="1">
      <protection locked="0"/>
    </xf>
    <xf numFmtId="0" fontId="0" fillId="0" borderId="7" xfId="0" applyFill="1" applyBorder="1" applyAlignment="1" applyProtection="1">
      <alignment vertical="center"/>
      <protection locked="0"/>
    </xf>
    <xf numFmtId="165" fontId="0" fillId="0" borderId="7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 hidden="1"/>
    </xf>
    <xf numFmtId="0" fontId="5" fillId="0" borderId="11" xfId="0" applyFont="1" applyFill="1" applyBorder="1" applyProtection="1">
      <protection locked="0"/>
    </xf>
    <xf numFmtId="0" fontId="0" fillId="0" borderId="11" xfId="0" applyFont="1" applyFill="1" applyBorder="1" applyAlignment="1" applyProtection="1">
      <alignment vertical="center"/>
      <protection locked="0" hidden="1"/>
    </xf>
    <xf numFmtId="166" fontId="0" fillId="0" borderId="7" xfId="0" applyNumberFormat="1" applyFont="1" applyBorder="1" applyAlignment="1" applyProtection="1">
      <alignment vertical="center"/>
      <protection locked="0"/>
    </xf>
    <xf numFmtId="0" fontId="0" fillId="0" borderId="1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ill="1" applyProtection="1"/>
    <xf numFmtId="0" fontId="0" fillId="0" borderId="0" xfId="0" pivotButton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4" fillId="11" borderId="4" xfId="0" applyFont="1" applyFill="1" applyBorder="1" applyAlignment="1" applyProtection="1">
      <alignment horizontal="left" vertical="center" wrapText="1"/>
    </xf>
    <xf numFmtId="0" fontId="4" fillId="11" borderId="5" xfId="0" applyFont="1" applyFill="1" applyBorder="1" applyAlignment="1" applyProtection="1">
      <alignment horizontal="left" vertical="center" wrapText="1"/>
    </xf>
    <xf numFmtId="0" fontId="4" fillId="11" borderId="6" xfId="0" applyFont="1" applyFill="1" applyBorder="1" applyAlignment="1" applyProtection="1">
      <alignment horizontal="left" vertical="center" wrapText="1"/>
    </xf>
    <xf numFmtId="0" fontId="4" fillId="11" borderId="8" xfId="0" applyFont="1" applyFill="1" applyBorder="1" applyAlignment="1" applyProtection="1">
      <alignment horizontal="left" vertical="center" wrapText="1"/>
    </xf>
    <xf numFmtId="0" fontId="4" fillId="11" borderId="3" xfId="0" applyFont="1" applyFill="1" applyBorder="1" applyAlignment="1" applyProtection="1">
      <alignment horizontal="left" vertical="center" wrapText="1"/>
    </xf>
    <xf numFmtId="0" fontId="4" fillId="11" borderId="9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">
    <cellStyle name="Millares 6" xfId="1" xr:uid="{00000000-0005-0000-0000-000000000000}"/>
    <cellStyle name="Moneda" xfId="3" builtinId="4"/>
    <cellStyle name="Normal" xfId="0" builtinId="0"/>
    <cellStyle name="Percentatge" xfId="2" builtinId="5"/>
  </cellStyles>
  <dxfs count="21"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border outline="0">
        <top style="thin">
          <color indexed="64"/>
        </top>
      </border>
    </dxf>
    <dxf>
      <protection locked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PC" refreshedDate="45721.684900694447" createdVersion="7" refreshedVersion="7" minRefreshableVersion="3" recordCount="20" xr:uid="{1A836742-4828-4329-8F5A-022301BD3175}">
  <cacheSource type="worksheet">
    <worksheetSource name="Tabla1"/>
  </cacheSource>
  <cacheFields count="5">
    <cacheField name="Centre de cost" numFmtId="0">
      <sharedItems containsSemiMixedTypes="0" containsString="0" containsNumber="1" containsInteger="1" minValue="709000" maxValue="718000" count="6">
        <n v="709000"/>
        <n v="711000"/>
        <n v="712000"/>
        <n v="713000"/>
        <n v="718000"/>
        <n v="714000" u="1"/>
      </sharedItems>
    </cacheField>
    <cacheField name="Nom i cognoms" numFmtId="0">
      <sharedItems containsBlank="1"/>
    </cacheField>
    <cacheField name="Tipo" numFmtId="0">
      <sharedItems/>
    </cacheField>
    <cacheField name="Import" numFmtId="0">
      <sharedItems containsString="0" containsBlank="1" containsNumber="1" containsInteger="1" minValue="100" maxValue="200"/>
    </cacheField>
    <cacheField name="Comp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s v="treballador 1"/>
    <s v="S"/>
    <n v="100"/>
    <s v="64092000"/>
  </r>
  <r>
    <x v="0"/>
    <s v="treballador 1"/>
    <s v="QP"/>
    <n v="200"/>
    <s v="64092000"/>
  </r>
  <r>
    <x v="1"/>
    <s v="Treballador 2"/>
    <s v="S"/>
    <m/>
    <s v="64092000"/>
  </r>
  <r>
    <x v="1"/>
    <s v="Treballador 2"/>
    <s v="QP"/>
    <m/>
    <s v="64092000"/>
  </r>
  <r>
    <x v="2"/>
    <m/>
    <s v="S"/>
    <m/>
    <s v="64092000"/>
  </r>
  <r>
    <x v="2"/>
    <m/>
    <s v="S"/>
    <m/>
    <s v="64092000"/>
  </r>
  <r>
    <x v="3"/>
    <m/>
    <s v="S"/>
    <m/>
    <s v="64092000"/>
  </r>
  <r>
    <x v="3"/>
    <m/>
    <s v="S"/>
    <m/>
    <s v="64092000"/>
  </r>
  <r>
    <x v="0"/>
    <m/>
    <s v="S"/>
    <m/>
    <s v="64092000"/>
  </r>
  <r>
    <x v="0"/>
    <m/>
    <s v="S"/>
    <m/>
    <s v="64092000"/>
  </r>
  <r>
    <x v="1"/>
    <m/>
    <s v="QP"/>
    <m/>
    <s v="64092000"/>
  </r>
  <r>
    <x v="1"/>
    <m/>
    <s v="S"/>
    <m/>
    <s v="64092000"/>
  </r>
  <r>
    <x v="2"/>
    <m/>
    <s v="S"/>
    <m/>
    <s v="64092000"/>
  </r>
  <r>
    <x v="2"/>
    <m/>
    <s v="QP"/>
    <m/>
    <s v="64092000"/>
  </r>
  <r>
    <x v="3"/>
    <m/>
    <s v="S"/>
    <m/>
    <s v="64092000"/>
  </r>
  <r>
    <x v="3"/>
    <m/>
    <s v="S"/>
    <m/>
    <s v="64092000"/>
  </r>
  <r>
    <x v="0"/>
    <m/>
    <s v="QP"/>
    <m/>
    <s v="64092000"/>
  </r>
  <r>
    <x v="0"/>
    <m/>
    <s v="S"/>
    <m/>
    <s v="64092000"/>
  </r>
  <r>
    <x v="1"/>
    <m/>
    <s v="QP"/>
    <m/>
    <s v="64092000"/>
  </r>
  <r>
    <x v="4"/>
    <m/>
    <s v="S"/>
    <m/>
    <s v="6409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B11835-ECDF-4A86-8DF1-88CA9458444F}" name="Taula dinàmica3" cacheId="18" applyNumberFormats="0" applyBorderFormats="0" applyFontFormats="0" applyPatternFormats="0" applyAlignmentFormats="0" applyWidthHeightFormats="1" dataCaption="Valors" updatedVersion="7" minRefreshableVersion="3" useAutoFormatting="1" rowGrandTotals="0" colGrandTotals="0" itemPrintTitles="1" createdVersion="7" indent="0" outline="1" outlineData="1" multipleFieldFilters="0">
  <location ref="M11:N16" firstHeaderRow="1" firstDataRow="1" firstDataCol="1"/>
  <pivotFields count="5">
    <pivotField axis="axisRow" showAll="0">
      <items count="7">
        <item x="0"/>
        <item x="1"/>
        <item x="2"/>
        <item x="3"/>
        <item m="1" x="5"/>
        <item x="4"/>
        <item t="default"/>
      </items>
    </pivotField>
    <pivotField showAll="0"/>
    <pivotField showAll="0"/>
    <pivotField dataField="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>
      <x v="5"/>
    </i>
  </rowItems>
  <colItems count="1">
    <i/>
  </colItems>
  <dataFields count="1">
    <dataField name="Suma de Import" fld="3" baseField="0" baseItem="0"/>
  </dataFields>
  <formats count="5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0594B0-279C-40FC-916E-49097D087ECE}" name="Tabla1" displayName="Tabla1" ref="A11:E32" totalsRowCount="1" headerRowDxfId="15" dataDxfId="13" totalsRowDxfId="11" headerRowBorderDxfId="14" tableBorderDxfId="12" totalsRowBorderDxfId="10">
  <autoFilter ref="A11:E31" xr:uid="{3829D13B-CD7C-48A9-8657-5DC4977F9A9D}"/>
  <tableColumns count="5">
    <tableColumn id="1" xr3:uid="{2291EEC4-537D-4F02-93DD-4BE2159BC1EA}" name="Centre de cost" totalsRowLabel="Total" dataDxfId="9" totalsRowDxfId="8"/>
    <tableColumn id="2" xr3:uid="{2BC05452-DF7A-439A-A4E0-5378C1422831}" name="Nom i cognoms" dataDxfId="7" totalsRowDxfId="6"/>
    <tableColumn id="3" xr3:uid="{4C1EEFF9-FD3B-4E1A-9425-7C12B36C6428}" name="Tipo" dataDxfId="5" totalsRowDxfId="4"/>
    <tableColumn id="4" xr3:uid="{DA4456AC-6D55-4391-9C85-436183C4FD26}" name="Import" totalsRowFunction="sum" dataDxfId="3" totalsRowDxfId="2" dataCellStyle="Moneda"/>
    <tableColumn id="5" xr3:uid="{9B1DA067-CB79-46B3-9908-97180F3F41A6}" name="Compt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C7"/>
  <sheetViews>
    <sheetView workbookViewId="0">
      <selection activeCell="B1" sqref="B1"/>
    </sheetView>
  </sheetViews>
  <sheetFormatPr defaultColWidth="10.85546875" defaultRowHeight="15" x14ac:dyDescent="0.25"/>
  <cols>
    <col min="1" max="1" width="31.140625" bestFit="1" customWidth="1"/>
  </cols>
  <sheetData>
    <row r="1" spans="1:3" x14ac:dyDescent="0.25">
      <c r="B1" t="s">
        <v>2</v>
      </c>
      <c r="C1" t="s">
        <v>2</v>
      </c>
    </row>
    <row r="2" spans="1:3" x14ac:dyDescent="0.25">
      <c r="A2" t="s">
        <v>3</v>
      </c>
      <c r="B2">
        <v>2022</v>
      </c>
      <c r="C2">
        <v>2023</v>
      </c>
    </row>
    <row r="3" spans="1:3" x14ac:dyDescent="0.25">
      <c r="A3" t="s">
        <v>4</v>
      </c>
      <c r="B3">
        <v>138</v>
      </c>
      <c r="C3">
        <v>400</v>
      </c>
    </row>
    <row r="4" spans="1:3" x14ac:dyDescent="0.25">
      <c r="A4" t="s">
        <v>5</v>
      </c>
      <c r="B4">
        <v>500</v>
      </c>
      <c r="C4">
        <v>600</v>
      </c>
    </row>
    <row r="5" spans="1:3" x14ac:dyDescent="0.25">
      <c r="A5" t="s">
        <v>6</v>
      </c>
      <c r="B5">
        <v>100</v>
      </c>
      <c r="C5">
        <v>600</v>
      </c>
    </row>
    <row r="6" spans="1:3" x14ac:dyDescent="0.25">
      <c r="A6" t="s">
        <v>7</v>
      </c>
      <c r="B6">
        <v>427</v>
      </c>
      <c r="C6">
        <v>573</v>
      </c>
    </row>
    <row r="7" spans="1:3" x14ac:dyDescent="0.25">
      <c r="A7" t="s">
        <v>8</v>
      </c>
      <c r="B7">
        <v>109</v>
      </c>
      <c r="C7"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E55E-1A1C-46C1-B311-4F023A835055}">
  <sheetPr codeName="Full2"/>
  <dimension ref="A1:P32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17.42578125" style="60" bestFit="1" customWidth="1"/>
    <col min="2" max="2" width="55.85546875" style="60" customWidth="1"/>
    <col min="3" max="3" width="9.140625" style="60" customWidth="1"/>
    <col min="4" max="4" width="15.28515625" style="60" bestFit="1" customWidth="1"/>
    <col min="5" max="5" width="10.28515625" style="54" bestFit="1" customWidth="1"/>
    <col min="6" max="6" width="13.42578125" style="54" hidden="1" customWidth="1"/>
    <col min="7" max="7" width="11.28515625" style="54" hidden="1" customWidth="1"/>
    <col min="8" max="8" width="10.7109375" style="54" hidden="1" customWidth="1"/>
    <col min="9" max="9" width="8.85546875" style="54" hidden="1" customWidth="1"/>
    <col min="10" max="10" width="2.85546875" style="54" hidden="1" customWidth="1"/>
    <col min="11" max="11" width="2" style="54" hidden="1" customWidth="1"/>
    <col min="12" max="12" width="14" style="54" hidden="1" customWidth="1"/>
    <col min="13" max="13" width="17.85546875" style="54" hidden="1" customWidth="1"/>
    <col min="14" max="14" width="15.140625" style="54" hidden="1" customWidth="1"/>
    <col min="15" max="15" width="24.85546875" style="54" hidden="1" customWidth="1"/>
    <col min="16" max="16" width="27.7109375" style="60" hidden="1" customWidth="1"/>
    <col min="17" max="16384" width="9.140625" style="60"/>
  </cols>
  <sheetData>
    <row r="1" spans="1:16" x14ac:dyDescent="0.25">
      <c r="A1" s="69"/>
    </row>
    <row r="2" spans="1:16" x14ac:dyDescent="0.25">
      <c r="A2" s="61" t="s">
        <v>77</v>
      </c>
      <c r="B2" s="62" t="s">
        <v>95</v>
      </c>
      <c r="F2" s="91" t="str">
        <f>"DESPESES DE PERSONAL PARTICIPANT EN EL "&amp;B5&amp;" PROJECTE "&amp;B2&amp;" FLEX4FACT ENTRE LES DATES: "&amp;B3&amp;'Base de dades'!A22&amp;'Plantilla a omplir'!B4</f>
        <v>DESPESES DE PERSONAL PARTICIPANT EN EL CS02 PROJECTE J-01585 FLEX4FACT ENTRE LES DATES: 01/12/2024-30/12/2024</v>
      </c>
      <c r="G2" s="92"/>
      <c r="H2" s="92"/>
      <c r="I2" s="92"/>
      <c r="J2" s="92"/>
      <c r="K2" s="92"/>
      <c r="L2" s="93"/>
      <c r="O2" s="55" t="s">
        <v>91</v>
      </c>
      <c r="P2" s="63"/>
    </row>
    <row r="3" spans="1:16" x14ac:dyDescent="0.25">
      <c r="A3" s="64" t="s">
        <v>80</v>
      </c>
      <c r="B3" s="65" t="s">
        <v>70</v>
      </c>
      <c r="F3" s="94"/>
      <c r="G3" s="95"/>
      <c r="H3" s="95"/>
      <c r="I3" s="95"/>
      <c r="J3" s="95"/>
      <c r="K3" s="95"/>
      <c r="L3" s="96"/>
    </row>
    <row r="4" spans="1:16" x14ac:dyDescent="0.25">
      <c r="A4" s="64" t="s">
        <v>81</v>
      </c>
      <c r="B4" s="65" t="s">
        <v>71</v>
      </c>
    </row>
    <row r="5" spans="1:16" x14ac:dyDescent="0.25">
      <c r="A5" s="66" t="s">
        <v>89</v>
      </c>
      <c r="B5" s="67" t="s">
        <v>90</v>
      </c>
      <c r="O5" s="55" t="s">
        <v>92</v>
      </c>
      <c r="P5" s="63"/>
    </row>
    <row r="6" spans="1:16" x14ac:dyDescent="0.25">
      <c r="A6" s="68"/>
      <c r="B6" s="68"/>
    </row>
    <row r="7" spans="1:16" x14ac:dyDescent="0.25">
      <c r="B7" s="68"/>
    </row>
    <row r="8" spans="1:16" x14ac:dyDescent="0.25">
      <c r="A8" s="68"/>
      <c r="B8" s="68"/>
    </row>
    <row r="9" spans="1:16" x14ac:dyDescent="0.25">
      <c r="A9" s="69"/>
      <c r="B9" s="69"/>
    </row>
    <row r="10" spans="1:16" x14ac:dyDescent="0.25">
      <c r="A10" s="69"/>
      <c r="M10" s="87"/>
      <c r="O10" s="56" t="s">
        <v>88</v>
      </c>
    </row>
    <row r="11" spans="1:16" x14ac:dyDescent="0.25">
      <c r="A11" s="70" t="s">
        <v>0</v>
      </c>
      <c r="B11" s="71" t="s">
        <v>82</v>
      </c>
      <c r="C11" s="71" t="s">
        <v>76</v>
      </c>
      <c r="D11" s="72" t="s">
        <v>1</v>
      </c>
      <c r="E11" s="57" t="s">
        <v>86</v>
      </c>
      <c r="M11" s="88" t="s">
        <v>83</v>
      </c>
      <c r="N11" s="60" t="s">
        <v>84</v>
      </c>
      <c r="O11" s="58">
        <f>SUM(N12:N31)</f>
        <v>300</v>
      </c>
    </row>
    <row r="12" spans="1:16" x14ac:dyDescent="0.25">
      <c r="A12" s="73">
        <v>709000</v>
      </c>
      <c r="B12" s="74" t="s">
        <v>93</v>
      </c>
      <c r="C12" s="75" t="s">
        <v>74</v>
      </c>
      <c r="D12" s="76">
        <v>1000000</v>
      </c>
      <c r="E12" s="32">
        <v>64092001</v>
      </c>
      <c r="M12" s="89">
        <v>709000</v>
      </c>
      <c r="N12" s="90">
        <v>300</v>
      </c>
    </row>
    <row r="13" spans="1:16" x14ac:dyDescent="0.25">
      <c r="A13" s="73">
        <v>709000</v>
      </c>
      <c r="B13" s="74" t="s">
        <v>93</v>
      </c>
      <c r="C13" s="77" t="s">
        <v>74</v>
      </c>
      <c r="D13" s="76">
        <v>200</v>
      </c>
      <c r="E13" s="32">
        <v>64092001</v>
      </c>
      <c r="M13" s="89">
        <v>711000</v>
      </c>
      <c r="N13" s="90"/>
    </row>
    <row r="14" spans="1:16" x14ac:dyDescent="0.25">
      <c r="A14" s="73">
        <v>711000</v>
      </c>
      <c r="B14" s="74" t="s">
        <v>94</v>
      </c>
      <c r="C14" s="77" t="s">
        <v>74</v>
      </c>
      <c r="D14" s="76"/>
      <c r="E14" s="32">
        <v>64092001</v>
      </c>
      <c r="M14" s="89">
        <v>712000</v>
      </c>
      <c r="N14" s="90"/>
    </row>
    <row r="15" spans="1:16" x14ac:dyDescent="0.25">
      <c r="A15" s="73">
        <v>711000</v>
      </c>
      <c r="B15" s="74" t="s">
        <v>94</v>
      </c>
      <c r="C15" s="77" t="s">
        <v>74</v>
      </c>
      <c r="D15" s="76"/>
      <c r="E15" s="32">
        <v>64092001</v>
      </c>
      <c r="M15" s="89">
        <v>713000</v>
      </c>
      <c r="N15" s="90"/>
    </row>
    <row r="16" spans="1:16" x14ac:dyDescent="0.25">
      <c r="A16" s="73">
        <v>712000</v>
      </c>
      <c r="B16" s="74"/>
      <c r="C16" s="77" t="s">
        <v>74</v>
      </c>
      <c r="D16" s="76"/>
      <c r="E16" s="32">
        <v>64092001</v>
      </c>
      <c r="M16" s="89">
        <v>718000</v>
      </c>
      <c r="N16" s="90"/>
    </row>
    <row r="17" spans="1:15" x14ac:dyDescent="0.25">
      <c r="A17" s="73">
        <v>712000</v>
      </c>
      <c r="B17" s="74"/>
      <c r="C17" s="77" t="s">
        <v>74</v>
      </c>
      <c r="D17" s="76"/>
      <c r="E17" s="32">
        <v>64092001</v>
      </c>
    </row>
    <row r="18" spans="1:15" x14ac:dyDescent="0.25">
      <c r="A18" s="73">
        <v>713000</v>
      </c>
      <c r="B18" s="74"/>
      <c r="C18" s="77" t="s">
        <v>74</v>
      </c>
      <c r="D18" s="76"/>
      <c r="E18" s="32">
        <v>64092001</v>
      </c>
    </row>
    <row r="19" spans="1:15" ht="15.75" x14ac:dyDescent="0.25">
      <c r="A19" s="73">
        <v>713000</v>
      </c>
      <c r="B19" s="78"/>
      <c r="C19" s="77" t="s">
        <v>74</v>
      </c>
      <c r="D19" s="76"/>
      <c r="E19" s="32">
        <v>64092001</v>
      </c>
    </row>
    <row r="20" spans="1:15" x14ac:dyDescent="0.25">
      <c r="A20" s="73">
        <v>709000</v>
      </c>
      <c r="B20" s="74"/>
      <c r="C20" s="77" t="s">
        <v>74</v>
      </c>
      <c r="D20" s="76"/>
      <c r="E20" s="32">
        <v>64092001</v>
      </c>
    </row>
    <row r="21" spans="1:15" x14ac:dyDescent="0.25">
      <c r="A21" s="73">
        <v>709000</v>
      </c>
      <c r="B21" s="79"/>
      <c r="C21" s="77" t="s">
        <v>74</v>
      </c>
      <c r="D21" s="80"/>
      <c r="E21" s="32">
        <v>64092001</v>
      </c>
    </row>
    <row r="22" spans="1:15" x14ac:dyDescent="0.25">
      <c r="A22" s="73">
        <v>711000</v>
      </c>
      <c r="B22" s="74"/>
      <c r="C22" s="77" t="s">
        <v>74</v>
      </c>
      <c r="D22" s="76"/>
      <c r="E22" s="32">
        <v>64092001</v>
      </c>
    </row>
    <row r="23" spans="1:15" x14ac:dyDescent="0.25">
      <c r="A23" s="73">
        <v>711000</v>
      </c>
      <c r="B23" s="74"/>
      <c r="C23" s="77" t="s">
        <v>74</v>
      </c>
      <c r="D23" s="76"/>
      <c r="E23" s="32">
        <v>64092001</v>
      </c>
    </row>
    <row r="24" spans="1:15" x14ac:dyDescent="0.25">
      <c r="A24" s="73">
        <v>712000</v>
      </c>
      <c r="B24" s="74"/>
      <c r="C24" s="77" t="s">
        <v>74</v>
      </c>
      <c r="D24" s="76"/>
      <c r="E24" s="32">
        <v>64092001</v>
      </c>
    </row>
    <row r="25" spans="1:15" x14ac:dyDescent="0.25">
      <c r="A25" s="73">
        <v>712000</v>
      </c>
      <c r="B25" s="74"/>
      <c r="C25" s="77" t="s">
        <v>74</v>
      </c>
      <c r="D25" s="76"/>
      <c r="E25" s="32">
        <v>64092001</v>
      </c>
    </row>
    <row r="26" spans="1:15" x14ac:dyDescent="0.25">
      <c r="A26" s="73">
        <v>713000</v>
      </c>
      <c r="B26" s="74"/>
      <c r="C26" s="77" t="s">
        <v>74</v>
      </c>
      <c r="D26" s="76"/>
      <c r="E26" s="32">
        <v>64092001</v>
      </c>
    </row>
    <row r="27" spans="1:15" x14ac:dyDescent="0.25">
      <c r="A27" s="73">
        <v>713000</v>
      </c>
      <c r="B27" s="74"/>
      <c r="C27" s="77" t="s">
        <v>74</v>
      </c>
      <c r="D27" s="76"/>
      <c r="E27" s="32">
        <v>64092001</v>
      </c>
      <c r="L27" s="60"/>
      <c r="M27" s="60"/>
      <c r="N27" s="60"/>
      <c r="O27" s="60"/>
    </row>
    <row r="28" spans="1:15" x14ac:dyDescent="0.25">
      <c r="A28" s="73">
        <v>709000</v>
      </c>
      <c r="B28" s="74"/>
      <c r="C28" s="77" t="s">
        <v>74</v>
      </c>
      <c r="D28" s="76"/>
      <c r="E28" s="32">
        <v>64092001</v>
      </c>
      <c r="L28" s="60"/>
      <c r="M28" s="60"/>
      <c r="N28" s="60"/>
      <c r="O28" s="60"/>
    </row>
    <row r="29" spans="1:15" x14ac:dyDescent="0.25">
      <c r="A29" s="73">
        <v>709000</v>
      </c>
      <c r="B29" s="74"/>
      <c r="C29" s="77" t="s">
        <v>74</v>
      </c>
      <c r="D29" s="76"/>
      <c r="E29" s="32">
        <v>64092001</v>
      </c>
      <c r="L29" s="60"/>
      <c r="M29" s="60"/>
      <c r="N29" s="60"/>
      <c r="O29" s="60"/>
    </row>
    <row r="30" spans="1:15" x14ac:dyDescent="0.25">
      <c r="A30" s="73">
        <v>711000</v>
      </c>
      <c r="B30" s="74"/>
      <c r="C30" s="77" t="s">
        <v>74</v>
      </c>
      <c r="D30" s="76"/>
      <c r="E30" s="32">
        <v>64092001</v>
      </c>
    </row>
    <row r="31" spans="1:15" ht="15.75" x14ac:dyDescent="0.25">
      <c r="A31" s="81">
        <v>718000</v>
      </c>
      <c r="B31" s="82"/>
      <c r="C31" s="83" t="s">
        <v>74</v>
      </c>
      <c r="D31" s="84"/>
      <c r="E31" s="32">
        <v>64092001</v>
      </c>
    </row>
    <row r="32" spans="1:15" x14ac:dyDescent="0.25">
      <c r="A32" s="81" t="s">
        <v>85</v>
      </c>
      <c r="B32" s="85"/>
      <c r="C32" s="83"/>
      <c r="D32" s="86">
        <f>SUBTOTAL(109,Tabla1[Import])</f>
        <v>1000200</v>
      </c>
      <c r="E32" s="59"/>
    </row>
  </sheetData>
  <sheetProtection algorithmName="SHA-512" hashValue="8zc3JXyZo0JYSmSUVGVDfQT7u8kIS/9fFeFvLH599xJu9l1u7ZV/W3FIYOHB0voG2jUq/yAf17FyaBinv2WtTQ==" saltValue="5MPkSg22edtTK4RqQx7qrw==" spinCount="100000" sheet="1" sort="0" autoFilter="0"/>
  <mergeCells count="1">
    <mergeCell ref="F2:L3"/>
  </mergeCells>
  <pageMargins left="0.7" right="0.7" top="0.75" bottom="0.75" header="0.3" footer="0.3"/>
  <pageSetup paperSize="9" orientation="portrait"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CF47E-6210-4805-91E3-30E648C44405}">
          <x14:formula1>
            <xm:f>'Base de dades'!$B$17:$B$18</xm:f>
          </x14:formula1>
          <xm:sqref>C12:C31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0943-EF23-481B-A484-67A2CE0725EB}">
  <sheetPr codeName="Full4"/>
  <dimension ref="A1:K22"/>
  <sheetViews>
    <sheetView showGridLines="0" zoomScale="130" zoomScaleNormal="130" workbookViewId="0">
      <selection activeCell="C21" sqref="C21"/>
    </sheetView>
  </sheetViews>
  <sheetFormatPr defaultColWidth="9.140625" defaultRowHeight="15" x14ac:dyDescent="0.25"/>
  <cols>
    <col min="1" max="1" width="15.5703125" bestFit="1" customWidth="1"/>
    <col min="2" max="2" width="15.85546875" bestFit="1" customWidth="1"/>
    <col min="3" max="3" width="12.7109375" bestFit="1" customWidth="1"/>
    <col min="4" max="4" width="5.140625" bestFit="1" customWidth="1"/>
    <col min="5" max="5" width="11.28515625" style="53" bestFit="1" customWidth="1"/>
    <col min="6" max="6" width="9.42578125" bestFit="1" customWidth="1"/>
    <col min="7" max="7" width="4.42578125" bestFit="1" customWidth="1"/>
    <col min="8" max="8" width="42.5703125" bestFit="1" customWidth="1"/>
    <col min="9" max="9" width="3.140625" bestFit="1" customWidth="1"/>
    <col min="11" max="11" width="66.28515625" bestFit="1" customWidth="1"/>
  </cols>
  <sheetData>
    <row r="1" spans="1:11" x14ac:dyDescent="0.25">
      <c r="A1" s="6" t="s">
        <v>9</v>
      </c>
      <c r="B1" s="6" t="s">
        <v>10</v>
      </c>
      <c r="C1" s="7" t="s">
        <v>1</v>
      </c>
      <c r="D1" s="6" t="s">
        <v>11</v>
      </c>
      <c r="E1" s="51" t="s">
        <v>12</v>
      </c>
      <c r="F1" s="6" t="s">
        <v>13</v>
      </c>
      <c r="G1" s="6" t="s">
        <v>14</v>
      </c>
      <c r="H1" s="6" t="s">
        <v>15</v>
      </c>
      <c r="I1" s="6" t="s">
        <v>16</v>
      </c>
      <c r="K1" s="16" t="str">
        <f>H2</f>
        <v>COFINANÇAMENT UPC J-01585-01/12/2024-30/12/2024</v>
      </c>
    </row>
    <row r="2" spans="1:11" x14ac:dyDescent="0.25">
      <c r="A2" s="40" t="str">
        <f>'Plantilla a omplir'!B2</f>
        <v>J-01585</v>
      </c>
      <c r="B2" s="42" t="s">
        <v>87</v>
      </c>
      <c r="C2" s="44">
        <f>'Plantilla a omplir'!N12</f>
        <v>300</v>
      </c>
      <c r="D2" s="47" t="s">
        <v>17</v>
      </c>
      <c r="E2" s="48">
        <f>'Plantilla a omplir'!M12</f>
        <v>709000</v>
      </c>
      <c r="F2" s="43">
        <v>1</v>
      </c>
      <c r="G2" s="40" t="s">
        <v>17</v>
      </c>
      <c r="H2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3" spans="1:11" x14ac:dyDescent="0.25">
      <c r="A3" s="40" t="str">
        <f>'Plantilla a omplir'!$B$2</f>
        <v>J-01585</v>
      </c>
      <c r="B3" s="42" t="s">
        <v>87</v>
      </c>
      <c r="C3" s="45">
        <f>'Plantilla a omplir'!N13</f>
        <v>0</v>
      </c>
      <c r="D3" s="47" t="s">
        <v>17</v>
      </c>
      <c r="E3" s="49">
        <f>'Plantilla a omplir'!M13</f>
        <v>711000</v>
      </c>
      <c r="F3" s="43">
        <v>1</v>
      </c>
      <c r="G3" s="40" t="s">
        <v>17</v>
      </c>
      <c r="H3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4" spans="1:11" x14ac:dyDescent="0.25">
      <c r="A4" s="40" t="str">
        <f>'Plantilla a omplir'!$B$2</f>
        <v>J-01585</v>
      </c>
      <c r="B4" s="42" t="s">
        <v>87</v>
      </c>
      <c r="C4" s="45">
        <f>'Plantilla a omplir'!N14</f>
        <v>0</v>
      </c>
      <c r="D4" s="47" t="s">
        <v>17</v>
      </c>
      <c r="E4" s="49">
        <f>'Plantilla a omplir'!M14</f>
        <v>712000</v>
      </c>
      <c r="F4" s="43">
        <v>1</v>
      </c>
      <c r="G4" s="40" t="s">
        <v>17</v>
      </c>
      <c r="H4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5" spans="1:11" x14ac:dyDescent="0.25">
      <c r="A5" s="40" t="str">
        <f>'Plantilla a omplir'!$B$2</f>
        <v>J-01585</v>
      </c>
      <c r="B5" s="42" t="s">
        <v>87</v>
      </c>
      <c r="C5" s="45">
        <f>'Plantilla a omplir'!N15</f>
        <v>0</v>
      </c>
      <c r="D5" s="47" t="s">
        <v>17</v>
      </c>
      <c r="E5" s="49">
        <f>'Plantilla a omplir'!M15</f>
        <v>713000</v>
      </c>
      <c r="F5" s="43">
        <v>1</v>
      </c>
      <c r="G5" s="40" t="s">
        <v>17</v>
      </c>
      <c r="H5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6" spans="1:11" x14ac:dyDescent="0.25">
      <c r="A6" s="40" t="str">
        <f>'Plantilla a omplir'!$B$2</f>
        <v>J-01585</v>
      </c>
      <c r="B6" s="42" t="s">
        <v>87</v>
      </c>
      <c r="C6" s="45">
        <f>'Plantilla a omplir'!N16</f>
        <v>0</v>
      </c>
      <c r="D6" s="47" t="s">
        <v>17</v>
      </c>
      <c r="E6" s="49">
        <f>'Plantilla a omplir'!M16</f>
        <v>718000</v>
      </c>
      <c r="F6" s="43">
        <v>1</v>
      </c>
      <c r="G6" s="40" t="s">
        <v>17</v>
      </c>
      <c r="H6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7" spans="1:11" x14ac:dyDescent="0.25">
      <c r="A7" s="40" t="str">
        <f>'Plantilla a omplir'!$B$2</f>
        <v>J-01585</v>
      </c>
      <c r="B7" s="42" t="s">
        <v>87</v>
      </c>
      <c r="C7" s="45">
        <f>'Plantilla a omplir'!N17</f>
        <v>0</v>
      </c>
      <c r="D7" s="47" t="s">
        <v>17</v>
      </c>
      <c r="E7" s="49">
        <f>'Plantilla a omplir'!M17</f>
        <v>0</v>
      </c>
      <c r="F7" s="43">
        <v>1</v>
      </c>
      <c r="G7" s="40" t="s">
        <v>17</v>
      </c>
      <c r="H7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8" spans="1:11" x14ac:dyDescent="0.25">
      <c r="A8" s="40" t="str">
        <f>'Plantilla a omplir'!$B$2</f>
        <v>J-01585</v>
      </c>
      <c r="B8" s="42" t="s">
        <v>87</v>
      </c>
      <c r="C8" s="45">
        <f>'Plantilla a omplir'!N18</f>
        <v>0</v>
      </c>
      <c r="D8" s="47"/>
      <c r="E8" s="49">
        <f>'Plantilla a omplir'!M18</f>
        <v>0</v>
      </c>
      <c r="F8" s="43">
        <v>1</v>
      </c>
      <c r="G8" s="40" t="s">
        <v>17</v>
      </c>
      <c r="H8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9" spans="1:11" x14ac:dyDescent="0.25">
      <c r="A9" s="40" t="str">
        <f>'Plantilla a omplir'!$B$2</f>
        <v>J-01585</v>
      </c>
      <c r="B9" s="42" t="s">
        <v>87</v>
      </c>
      <c r="C9" s="45">
        <f>'Plantilla a omplir'!N19</f>
        <v>0</v>
      </c>
      <c r="D9" s="47"/>
      <c r="E9" s="49">
        <f>'Plantilla a omplir'!M19</f>
        <v>0</v>
      </c>
      <c r="F9" s="43">
        <v>1</v>
      </c>
      <c r="G9" s="40" t="s">
        <v>17</v>
      </c>
      <c r="H9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0" spans="1:11" x14ac:dyDescent="0.25">
      <c r="A10" s="40" t="str">
        <f>'Plantilla a omplir'!$B$2</f>
        <v>J-01585</v>
      </c>
      <c r="B10" s="42" t="s">
        <v>87</v>
      </c>
      <c r="C10" s="45">
        <f>'Plantilla a omplir'!N20</f>
        <v>0</v>
      </c>
      <c r="D10" s="47"/>
      <c r="E10" s="49">
        <f>'Plantilla a omplir'!M20</f>
        <v>0</v>
      </c>
      <c r="F10" s="43">
        <v>1</v>
      </c>
      <c r="G10" s="40" t="s">
        <v>17</v>
      </c>
      <c r="H10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1" spans="1:11" x14ac:dyDescent="0.25">
      <c r="A11" s="40" t="str">
        <f>'Plantilla a omplir'!$B$2</f>
        <v>J-01585</v>
      </c>
      <c r="B11" s="42" t="s">
        <v>87</v>
      </c>
      <c r="C11" s="45">
        <f>'Plantilla a omplir'!N21</f>
        <v>0</v>
      </c>
      <c r="D11" s="47"/>
      <c r="E11" s="49">
        <f>'Plantilla a omplir'!M21</f>
        <v>0</v>
      </c>
      <c r="F11" s="43">
        <v>1</v>
      </c>
      <c r="G11" s="40" t="s">
        <v>17</v>
      </c>
      <c r="H11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2" spans="1:11" x14ac:dyDescent="0.25">
      <c r="A12" s="40" t="str">
        <f>'Plantilla a omplir'!$B$2</f>
        <v>J-01585</v>
      </c>
      <c r="B12" s="42" t="s">
        <v>87</v>
      </c>
      <c r="C12" s="45">
        <f>'Plantilla a omplir'!N22</f>
        <v>0</v>
      </c>
      <c r="D12" s="47"/>
      <c r="E12" s="49">
        <f>'Plantilla a omplir'!M22</f>
        <v>0</v>
      </c>
      <c r="F12" s="43">
        <v>1</v>
      </c>
      <c r="G12" s="40" t="s">
        <v>17</v>
      </c>
      <c r="H12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3" spans="1:11" x14ac:dyDescent="0.25">
      <c r="A13" s="40" t="str">
        <f>'Plantilla a omplir'!$B$2</f>
        <v>J-01585</v>
      </c>
      <c r="B13" s="42" t="s">
        <v>87</v>
      </c>
      <c r="C13" s="45">
        <f>'Plantilla a omplir'!N23</f>
        <v>0</v>
      </c>
      <c r="D13" s="47"/>
      <c r="E13" s="49">
        <f>'Plantilla a omplir'!M23</f>
        <v>0</v>
      </c>
      <c r="F13" s="43">
        <v>1</v>
      </c>
      <c r="G13" s="40" t="s">
        <v>17</v>
      </c>
      <c r="H13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4" spans="1:11" x14ac:dyDescent="0.25">
      <c r="A14" s="40" t="str">
        <f>'Plantilla a omplir'!$B$2</f>
        <v>J-01585</v>
      </c>
      <c r="B14" s="42" t="s">
        <v>87</v>
      </c>
      <c r="C14" s="45">
        <f>'Plantilla a omplir'!N24</f>
        <v>0</v>
      </c>
      <c r="D14" s="47"/>
      <c r="E14" s="49">
        <f>'Plantilla a omplir'!M24</f>
        <v>0</v>
      </c>
      <c r="F14" s="43">
        <v>1</v>
      </c>
      <c r="G14" s="40" t="s">
        <v>17</v>
      </c>
      <c r="H14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5" spans="1:11" x14ac:dyDescent="0.25">
      <c r="A15" s="40" t="str">
        <f>'Plantilla a omplir'!$B$2</f>
        <v>J-01585</v>
      </c>
      <c r="B15" s="42" t="s">
        <v>87</v>
      </c>
      <c r="C15" s="45">
        <f>'Plantilla a omplir'!N25</f>
        <v>0</v>
      </c>
      <c r="D15" s="47"/>
      <c r="E15" s="49">
        <f>'Plantilla a omplir'!M25</f>
        <v>0</v>
      </c>
      <c r="F15" s="43">
        <v>1</v>
      </c>
      <c r="G15" s="40" t="s">
        <v>17</v>
      </c>
      <c r="H15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6" spans="1:11" x14ac:dyDescent="0.25">
      <c r="A16" s="40" t="str">
        <f>'Plantilla a omplir'!$B$2</f>
        <v>J-01585</v>
      </c>
      <c r="B16" s="42" t="s">
        <v>87</v>
      </c>
      <c r="C16" s="46">
        <f>'Plantilla a omplir'!N26</f>
        <v>0</v>
      </c>
      <c r="D16" s="47"/>
      <c r="E16" s="50">
        <f>'Plantilla a omplir'!M26</f>
        <v>0</v>
      </c>
      <c r="F16" s="43">
        <v>1</v>
      </c>
      <c r="G16" s="40" t="s">
        <v>17</v>
      </c>
      <c r="H16" s="41" t="str">
        <f>'Base de dades'!$A$21&amp;'Plantilla a omplir'!$B$2&amp;'Base de dades'!$A$22&amp;'Plantilla a omplir'!$B$3&amp;'Base de dades'!$A$22&amp;'Plantilla a omplir'!$B$4</f>
        <v>COFINANÇAMENT UPC J-01585-01/12/2024-30/12/2024</v>
      </c>
    </row>
    <row r="17" spans="2:8" x14ac:dyDescent="0.25">
      <c r="B17" s="15"/>
      <c r="C17" s="8"/>
      <c r="E17" s="52"/>
      <c r="H17" s="35"/>
    </row>
    <row r="20" spans="2:8" x14ac:dyDescent="0.25">
      <c r="C20" s="30">
        <f>SUM(C2:C16)</f>
        <v>300</v>
      </c>
    </row>
    <row r="21" spans="2:8" x14ac:dyDescent="0.25">
      <c r="B21" t="s">
        <v>22</v>
      </c>
      <c r="C21" s="31">
        <f>SUM(C2:C16)-'Plantilla a omplir'!O11</f>
        <v>0</v>
      </c>
    </row>
    <row r="22" spans="2:8" x14ac:dyDescent="0.25">
      <c r="B22" t="s">
        <v>23</v>
      </c>
      <c r="C22" s="31">
        <f>'TC COSTOS'!C23-'TC COFINANÇAMENT'!C20</f>
        <v>999900</v>
      </c>
    </row>
  </sheetData>
  <sheetProtection algorithmName="SHA-512" hashValue="zagoo6xcx++qu3+yVwOtBeJNAexlIUFeYr3DSGrwsmMo/TB6y4O4NEg9TVF7JhjWoPDr6aQlhHc1KZ1r2W34MQ==" saltValue="N4BKpnNSeQB4xbWQsOAbf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4F91-8C59-4471-A0FF-D64A0CE499B8}">
  <sheetPr codeName="Full5"/>
  <dimension ref="A1:O25"/>
  <sheetViews>
    <sheetView showGridLines="0" workbookViewId="0">
      <selection activeCell="C2" sqref="C2"/>
    </sheetView>
  </sheetViews>
  <sheetFormatPr defaultColWidth="9.140625" defaultRowHeight="15" x14ac:dyDescent="0.25"/>
  <cols>
    <col min="1" max="1" width="12.140625" customWidth="1"/>
    <col min="2" max="2" width="15.85546875" bestFit="1" customWidth="1"/>
    <col min="3" max="5" width="12.140625" customWidth="1"/>
    <col min="6" max="6" width="18" customWidth="1"/>
    <col min="7" max="7" width="12.140625" customWidth="1"/>
    <col min="8" max="8" width="54" bestFit="1" customWidth="1"/>
    <col min="9" max="15" width="12.140625" customWidth="1"/>
  </cols>
  <sheetData>
    <row r="1" spans="1:15" ht="15.75" x14ac:dyDescent="0.25">
      <c r="A1" s="9" t="s">
        <v>18</v>
      </c>
      <c r="B1" s="10" t="s">
        <v>19</v>
      </c>
      <c r="C1" s="11" t="s">
        <v>1</v>
      </c>
      <c r="D1" s="10" t="s">
        <v>11</v>
      </c>
      <c r="E1" s="12" t="s">
        <v>20</v>
      </c>
      <c r="F1" s="10" t="s">
        <v>21</v>
      </c>
      <c r="G1" s="10" t="s">
        <v>14</v>
      </c>
      <c r="H1" s="10" t="s">
        <v>15</v>
      </c>
      <c r="J1" s="97" t="s">
        <v>69</v>
      </c>
      <c r="K1" s="97"/>
      <c r="L1" s="97"/>
      <c r="M1" s="97"/>
      <c r="N1" s="97"/>
      <c r="O1" s="97"/>
    </row>
    <row r="2" spans="1:15" x14ac:dyDescent="0.25">
      <c r="A2" s="36">
        <f>'Plantilla a omplir'!A12</f>
        <v>709000</v>
      </c>
      <c r="B2" s="37">
        <f>'Plantilla a omplir'!E12</f>
        <v>64092001</v>
      </c>
      <c r="C2" s="38">
        <f>'Plantilla a omplir'!D12</f>
        <v>1000000</v>
      </c>
      <c r="D2" s="37" t="s">
        <v>17</v>
      </c>
      <c r="E2" s="39" t="str">
        <f>'Plantilla a omplir'!$B$2</f>
        <v>J-01585</v>
      </c>
      <c r="F2" s="37">
        <v>1</v>
      </c>
      <c r="G2" s="37" t="s">
        <v>17</v>
      </c>
      <c r="H2" s="37" t="str">
        <f>'Plantilla a omplir'!$B$12&amp;'Base de dades'!$A$22&amp;'Plantilla a omplir'!$B$2&amp;'Base de dades'!$A$23&amp;'Plantilla a omplir'!$B$3&amp;'Base de dades'!$A$24&amp;'Plantilla a omplir'!$B$4&amp;" "&amp;'Plantilla a omplir'!C12</f>
        <v>treballador 1-J-01585 01/12/2024-30/12/2024 S</v>
      </c>
      <c r="J2" s="2"/>
      <c r="K2" s="2"/>
      <c r="L2" s="2"/>
    </row>
    <row r="3" spans="1:15" x14ac:dyDescent="0.25">
      <c r="A3" s="36">
        <f>'Plantilla a omplir'!A13</f>
        <v>709000</v>
      </c>
      <c r="B3" s="37">
        <f>'Plantilla a omplir'!E13</f>
        <v>64092001</v>
      </c>
      <c r="C3" s="38">
        <f>'Plantilla a omplir'!D13</f>
        <v>200</v>
      </c>
      <c r="D3" s="37" t="s">
        <v>17</v>
      </c>
      <c r="E3" s="39" t="str">
        <f>'Plantilla a omplir'!$B$2</f>
        <v>J-01585</v>
      </c>
      <c r="F3" s="37">
        <v>1</v>
      </c>
      <c r="G3" s="37" t="s">
        <v>17</v>
      </c>
      <c r="H3" s="37" t="str">
        <f>'Plantilla a omplir'!$B$13&amp;'Base de dades'!$A$22&amp;'Plantilla a omplir'!$B$2&amp;'Base de dades'!$A$23&amp;'Plantilla a omplir'!$B$3&amp;'Base de dades'!$A$24&amp;'Plantilla a omplir'!$B$4&amp;" "&amp;'Plantilla a omplir'!C13</f>
        <v>treballador 1-J-01585 01/12/2024-30/12/2024 S</v>
      </c>
      <c r="J3" s="2"/>
      <c r="K3" s="2"/>
      <c r="L3" s="2"/>
    </row>
    <row r="4" spans="1:15" x14ac:dyDescent="0.25">
      <c r="A4" s="36">
        <f>'Plantilla a omplir'!A14</f>
        <v>711000</v>
      </c>
      <c r="B4" s="37">
        <f>'Plantilla a omplir'!E14</f>
        <v>64092001</v>
      </c>
      <c r="C4" s="38">
        <f>'Plantilla a omplir'!D14</f>
        <v>0</v>
      </c>
      <c r="D4" s="37" t="s">
        <v>17</v>
      </c>
      <c r="E4" s="39" t="str">
        <f>'Plantilla a omplir'!$B$2</f>
        <v>J-01585</v>
      </c>
      <c r="F4" s="37">
        <v>1</v>
      </c>
      <c r="G4" s="37" t="s">
        <v>17</v>
      </c>
      <c r="H4" s="37" t="str">
        <f>'Plantilla a omplir'!$B$14&amp;'Base de dades'!$A$22&amp;'Plantilla a omplir'!$B$2&amp;'Base de dades'!$A$23&amp;'Plantilla a omplir'!$B$3&amp;'Base de dades'!$A$24&amp;'Plantilla a omplir'!$B$4&amp;" "&amp;'Plantilla a omplir'!C14</f>
        <v>Treballador 2-J-01585 01/12/2024-30/12/2024 S</v>
      </c>
      <c r="J4" s="2"/>
      <c r="K4" s="2"/>
      <c r="L4" s="2"/>
    </row>
    <row r="5" spans="1:15" x14ac:dyDescent="0.25">
      <c r="A5" s="36">
        <f>'Plantilla a omplir'!A15</f>
        <v>711000</v>
      </c>
      <c r="B5" s="37">
        <f>'Plantilla a omplir'!E15</f>
        <v>64092001</v>
      </c>
      <c r="C5" s="38">
        <f>'Plantilla a omplir'!D15</f>
        <v>0</v>
      </c>
      <c r="D5" s="37" t="s">
        <v>17</v>
      </c>
      <c r="E5" s="39" t="str">
        <f>'Plantilla a omplir'!$B$2</f>
        <v>J-01585</v>
      </c>
      <c r="F5" s="37">
        <v>1</v>
      </c>
      <c r="G5" s="37" t="s">
        <v>17</v>
      </c>
      <c r="H5" s="37" t="str">
        <f>'Plantilla a omplir'!$B$15&amp;'Base de dades'!$A$22&amp;'Plantilla a omplir'!$B$2&amp;'Base de dades'!$A$23&amp;'Plantilla a omplir'!$B$3&amp;'Base de dades'!$A$24&amp;'Plantilla a omplir'!$B$4&amp;" "&amp;'Plantilla a omplir'!C15</f>
        <v>Treballador 2-J-01585 01/12/2024-30/12/2024 S</v>
      </c>
      <c r="J5" s="2"/>
      <c r="K5" s="2"/>
      <c r="L5" s="2"/>
    </row>
    <row r="6" spans="1:15" x14ac:dyDescent="0.25">
      <c r="A6" s="36">
        <f>'Plantilla a omplir'!A16</f>
        <v>712000</v>
      </c>
      <c r="B6" s="37">
        <f>'Plantilla a omplir'!E16</f>
        <v>64092001</v>
      </c>
      <c r="C6" s="38">
        <f>'Plantilla a omplir'!D16</f>
        <v>0</v>
      </c>
      <c r="D6" s="37" t="s">
        <v>17</v>
      </c>
      <c r="E6" s="39" t="str">
        <f>'Plantilla a omplir'!$B$2</f>
        <v>J-01585</v>
      </c>
      <c r="F6" s="37">
        <v>1</v>
      </c>
      <c r="G6" s="37" t="s">
        <v>17</v>
      </c>
      <c r="H6" s="37" t="str">
        <f>'Plantilla a omplir'!$B$16&amp;'Base de dades'!$A$22&amp;'Plantilla a omplir'!$B$2&amp;'Base de dades'!$A$23&amp;'Plantilla a omplir'!$B$3&amp;'Base de dades'!$A$24&amp;'Plantilla a omplir'!$B$4&amp;" "&amp;'Plantilla a omplir'!C16</f>
        <v>-J-01585 01/12/2024-30/12/2024 S</v>
      </c>
      <c r="I6" s="13"/>
      <c r="J6" s="14"/>
      <c r="K6" s="13"/>
      <c r="L6" s="13"/>
      <c r="M6" s="13"/>
      <c r="N6" s="13"/>
      <c r="O6" s="13"/>
    </row>
    <row r="7" spans="1:15" x14ac:dyDescent="0.25">
      <c r="A7" s="36">
        <f>'Plantilla a omplir'!A17</f>
        <v>712000</v>
      </c>
      <c r="B7" s="37">
        <f>'Plantilla a omplir'!E17</f>
        <v>64092001</v>
      </c>
      <c r="C7" s="38">
        <f>'Plantilla a omplir'!D17</f>
        <v>0</v>
      </c>
      <c r="D7" s="37" t="s">
        <v>17</v>
      </c>
      <c r="E7" s="39" t="str">
        <f>'Plantilla a omplir'!$B$2</f>
        <v>J-01585</v>
      </c>
      <c r="F7" s="37">
        <v>1</v>
      </c>
      <c r="G7" s="37" t="s">
        <v>17</v>
      </c>
      <c r="H7" s="37" t="str">
        <f>'Plantilla a omplir'!$B$17&amp;'Base de dades'!$A$22&amp;'Plantilla a omplir'!$B$2&amp;'Base de dades'!$A$23&amp;'Plantilla a omplir'!$B$3&amp;'Base de dades'!$A$24&amp;'Plantilla a omplir'!$B$4&amp;" "&amp;'Plantilla a omplir'!C17</f>
        <v>-J-01585 01/12/2024-30/12/2024 S</v>
      </c>
      <c r="J7" s="2"/>
    </row>
    <row r="8" spans="1:15" x14ac:dyDescent="0.25">
      <c r="A8" s="36">
        <f>'Plantilla a omplir'!A18</f>
        <v>713000</v>
      </c>
      <c r="B8" s="37">
        <f>'Plantilla a omplir'!E18</f>
        <v>64092001</v>
      </c>
      <c r="C8" s="38">
        <f>'Plantilla a omplir'!D18</f>
        <v>0</v>
      </c>
      <c r="D8" s="37" t="s">
        <v>17</v>
      </c>
      <c r="E8" s="39" t="str">
        <f>'Plantilla a omplir'!$B$2</f>
        <v>J-01585</v>
      </c>
      <c r="F8" s="37">
        <v>1</v>
      </c>
      <c r="G8" s="37" t="s">
        <v>17</v>
      </c>
      <c r="H8" s="37" t="str">
        <f>'Plantilla a omplir'!$B$18&amp;'Base de dades'!$A$22&amp;'Plantilla a omplir'!$B$2&amp;'Base de dades'!$A$23&amp;'Plantilla a omplir'!$B$3&amp;'Base de dades'!$A$24&amp;'Plantilla a omplir'!$B$4&amp;" "&amp;'Plantilla a omplir'!C18</f>
        <v>-J-01585 01/12/2024-30/12/2024 S</v>
      </c>
    </row>
    <row r="9" spans="1:15" x14ac:dyDescent="0.25">
      <c r="A9" s="36">
        <f>'Plantilla a omplir'!A19</f>
        <v>713000</v>
      </c>
      <c r="B9" s="37">
        <f>'Plantilla a omplir'!E19</f>
        <v>64092001</v>
      </c>
      <c r="C9" s="38">
        <f>'Plantilla a omplir'!D19</f>
        <v>0</v>
      </c>
      <c r="D9" s="37" t="s">
        <v>17</v>
      </c>
      <c r="E9" s="39" t="str">
        <f>'Plantilla a omplir'!$B$2</f>
        <v>J-01585</v>
      </c>
      <c r="F9" s="37">
        <v>1</v>
      </c>
      <c r="G9" s="37" t="s">
        <v>17</v>
      </c>
      <c r="H9" s="37" t="str">
        <f>'Plantilla a omplir'!$B$19&amp;'Base de dades'!$A$22&amp;'Plantilla a omplir'!$B$2&amp;'Base de dades'!$A$23&amp;'Plantilla a omplir'!$B$3&amp;'Base de dades'!$A$24&amp;'Plantilla a omplir'!$B$4&amp;" "&amp;'Plantilla a omplir'!C26</f>
        <v>-J-01585 01/12/2024-30/12/2024 S</v>
      </c>
    </row>
    <row r="10" spans="1:15" x14ac:dyDescent="0.25">
      <c r="A10" s="36">
        <f>'Plantilla a omplir'!A20</f>
        <v>709000</v>
      </c>
      <c r="B10" s="37">
        <f>'Plantilla a omplir'!E20</f>
        <v>64092001</v>
      </c>
      <c r="C10" s="38">
        <f>'Plantilla a omplir'!D20</f>
        <v>0</v>
      </c>
      <c r="D10" s="37" t="s">
        <v>17</v>
      </c>
      <c r="E10" s="39" t="str">
        <f>'Plantilla a omplir'!$B$2</f>
        <v>J-01585</v>
      </c>
      <c r="F10" s="37">
        <v>1</v>
      </c>
      <c r="G10" s="37" t="s">
        <v>17</v>
      </c>
      <c r="H10" s="37" t="str">
        <f>'Plantilla a omplir'!$B$20&amp;'Base de dades'!$A$22&amp;'Plantilla a omplir'!$B$2&amp;'Base de dades'!$A$23&amp;'Plantilla a omplir'!$B$3&amp;'Base de dades'!$A$24&amp;'Plantilla a omplir'!$B$4&amp;" "&amp;'Plantilla a omplir'!C20</f>
        <v>-J-01585 01/12/2024-30/12/2024 S</v>
      </c>
    </row>
    <row r="11" spans="1:15" x14ac:dyDescent="0.25">
      <c r="A11" s="36">
        <f>'Plantilla a omplir'!A21</f>
        <v>709000</v>
      </c>
      <c r="B11" s="37">
        <f>'Plantilla a omplir'!E21</f>
        <v>64092001</v>
      </c>
      <c r="C11" s="38">
        <f>'Plantilla a omplir'!D21</f>
        <v>0</v>
      </c>
      <c r="D11" s="37" t="s">
        <v>17</v>
      </c>
      <c r="E11" s="39" t="str">
        <f>'Plantilla a omplir'!$B$2</f>
        <v>J-01585</v>
      </c>
      <c r="F11" s="37">
        <v>1</v>
      </c>
      <c r="G11" s="37" t="s">
        <v>17</v>
      </c>
      <c r="H11" s="37" t="str">
        <f>'Plantilla a omplir'!$B$21&amp;'Base de dades'!$A$22&amp;'Plantilla a omplir'!$B$2&amp;'Base de dades'!$A$23&amp;'Plantilla a omplir'!$B$3&amp;'Base de dades'!$A$24&amp;'Plantilla a omplir'!$B$4&amp;" "&amp;'Plantilla a omplir'!C21</f>
        <v>-J-01585 01/12/2024-30/12/2024 S</v>
      </c>
    </row>
    <row r="12" spans="1:15" x14ac:dyDescent="0.25">
      <c r="A12" s="36">
        <f>'Plantilla a omplir'!A22</f>
        <v>711000</v>
      </c>
      <c r="B12" s="37">
        <f>'Plantilla a omplir'!E22</f>
        <v>64092001</v>
      </c>
      <c r="C12" s="38">
        <f>'Plantilla a omplir'!D22</f>
        <v>0</v>
      </c>
      <c r="D12" s="37" t="s">
        <v>17</v>
      </c>
      <c r="E12" s="39" t="str">
        <f>'Plantilla a omplir'!$B$2</f>
        <v>J-01585</v>
      </c>
      <c r="F12" s="37">
        <v>1</v>
      </c>
      <c r="G12" s="37" t="s">
        <v>17</v>
      </c>
      <c r="H12" s="37" t="str">
        <f>'Plantilla a omplir'!$B$22&amp;'Base de dades'!$A$22&amp;'Plantilla a omplir'!$B$2&amp;'Base de dades'!$A$23&amp;'Plantilla a omplir'!$B$3&amp;'Base de dades'!$A$24&amp;'Plantilla a omplir'!$B$4&amp;" "&amp;'Plantilla a omplir'!C22</f>
        <v>-J-01585 01/12/2024-30/12/2024 S</v>
      </c>
    </row>
    <row r="13" spans="1:15" x14ac:dyDescent="0.25">
      <c r="A13" s="36">
        <f>'Plantilla a omplir'!A23</f>
        <v>711000</v>
      </c>
      <c r="B13" s="37">
        <f>'Plantilla a omplir'!E23</f>
        <v>64092001</v>
      </c>
      <c r="C13" s="38">
        <f>'Plantilla a omplir'!D23</f>
        <v>0</v>
      </c>
      <c r="D13" s="37" t="s">
        <v>17</v>
      </c>
      <c r="E13" s="39" t="str">
        <f>'Plantilla a omplir'!$B$2</f>
        <v>J-01585</v>
      </c>
      <c r="F13" s="37">
        <v>1</v>
      </c>
      <c r="G13" s="37" t="s">
        <v>17</v>
      </c>
      <c r="H13" s="37" t="str">
        <f>'Plantilla a omplir'!$B$23&amp;'Base de dades'!$A$22&amp;'Plantilla a omplir'!$B$2&amp;'Base de dades'!$A$23&amp;'Plantilla a omplir'!$B$3&amp;'Base de dades'!$A$24&amp;'Plantilla a omplir'!$B$4&amp;" "&amp;'Plantilla a omplir'!C23</f>
        <v>-J-01585 01/12/2024-30/12/2024 S</v>
      </c>
    </row>
    <row r="14" spans="1:15" x14ac:dyDescent="0.25">
      <c r="A14" s="36">
        <f>'Plantilla a omplir'!A24</f>
        <v>712000</v>
      </c>
      <c r="B14" s="37">
        <f>'Plantilla a omplir'!E24</f>
        <v>64092001</v>
      </c>
      <c r="C14" s="38">
        <f>'Plantilla a omplir'!D24</f>
        <v>0</v>
      </c>
      <c r="D14" s="37" t="s">
        <v>17</v>
      </c>
      <c r="E14" s="39" t="str">
        <f>'Plantilla a omplir'!$B$2</f>
        <v>J-01585</v>
      </c>
      <c r="F14" s="37">
        <v>1</v>
      </c>
      <c r="G14" s="37" t="s">
        <v>17</v>
      </c>
      <c r="H14" s="37" t="str">
        <f>'Plantilla a omplir'!$B$24&amp;'Base de dades'!$A$22&amp;'Plantilla a omplir'!$B$2&amp;'Base de dades'!$A$23&amp;'Plantilla a omplir'!$B$3&amp;'Base de dades'!$A$24&amp;'Plantilla a omplir'!$B$4&amp;" "&amp;'Plantilla a omplir'!C24</f>
        <v>-J-01585 01/12/2024-30/12/2024 S</v>
      </c>
    </row>
    <row r="15" spans="1:15" x14ac:dyDescent="0.25">
      <c r="A15" s="36">
        <f>'Plantilla a omplir'!A25</f>
        <v>712000</v>
      </c>
      <c r="B15" s="37">
        <f>'Plantilla a omplir'!E25</f>
        <v>64092001</v>
      </c>
      <c r="C15" s="38">
        <f>'Plantilla a omplir'!D25</f>
        <v>0</v>
      </c>
      <c r="D15" s="37" t="s">
        <v>17</v>
      </c>
      <c r="E15" s="39" t="str">
        <f>'Plantilla a omplir'!$B$2</f>
        <v>J-01585</v>
      </c>
      <c r="F15" s="37">
        <v>1</v>
      </c>
      <c r="G15" s="37" t="s">
        <v>17</v>
      </c>
      <c r="H15" s="37" t="str">
        <f>'Plantilla a omplir'!$B$25&amp;'Base de dades'!$A$22&amp;'Plantilla a omplir'!$B$2&amp;'Base de dades'!$A$23&amp;'Plantilla a omplir'!$B$3&amp;'Base de dades'!$A$24&amp;'Plantilla a omplir'!$B$4&amp;" "&amp;'Plantilla a omplir'!C25</f>
        <v>-J-01585 01/12/2024-30/12/2024 S</v>
      </c>
    </row>
    <row r="16" spans="1:15" x14ac:dyDescent="0.25">
      <c r="A16" s="36">
        <f>'Plantilla a omplir'!A26</f>
        <v>713000</v>
      </c>
      <c r="B16" s="37">
        <f>'Plantilla a omplir'!E26</f>
        <v>64092001</v>
      </c>
      <c r="C16" s="38">
        <f>'Plantilla a omplir'!D26</f>
        <v>0</v>
      </c>
      <c r="D16" s="37" t="s">
        <v>17</v>
      </c>
      <c r="E16" s="39" t="str">
        <f>'Plantilla a omplir'!$B$2</f>
        <v>J-01585</v>
      </c>
      <c r="F16" s="37">
        <v>1</v>
      </c>
      <c r="G16" s="37" t="s">
        <v>17</v>
      </c>
      <c r="H16" s="37" t="str">
        <f>'Plantilla a omplir'!$B$26&amp;'Base de dades'!$A$22&amp;'Plantilla a omplir'!$B$2&amp;'Base de dades'!$A$23&amp;'Plantilla a omplir'!$B$3&amp;'Base de dades'!$A$24&amp;'Plantilla a omplir'!$B$4&amp;" "&amp;'Plantilla a omplir'!C26</f>
        <v>-J-01585 01/12/2024-30/12/2024 S</v>
      </c>
    </row>
    <row r="17" spans="1:8" x14ac:dyDescent="0.25">
      <c r="A17" s="36">
        <f>'Plantilla a omplir'!A27</f>
        <v>713000</v>
      </c>
      <c r="B17" s="37">
        <f>'Plantilla a omplir'!E27</f>
        <v>64092001</v>
      </c>
      <c r="C17" s="38">
        <f>'Plantilla a omplir'!D27</f>
        <v>0</v>
      </c>
      <c r="D17" s="37" t="s">
        <v>17</v>
      </c>
      <c r="E17" s="39" t="str">
        <f>'Plantilla a omplir'!$B$2</f>
        <v>J-01585</v>
      </c>
      <c r="F17" s="37">
        <v>1</v>
      </c>
      <c r="G17" s="37" t="s">
        <v>17</v>
      </c>
      <c r="H17" s="37" t="str">
        <f>'Plantilla a omplir'!$B$27&amp;'Base de dades'!$A$22&amp;'Plantilla a omplir'!$B$2&amp;'Base de dades'!$A$23&amp;'Plantilla a omplir'!$B$3&amp;'Base de dades'!$A$24&amp;'Plantilla a omplir'!$B$4&amp;" "&amp;'Plantilla a omplir'!C27</f>
        <v>-J-01585 01/12/2024-30/12/2024 S</v>
      </c>
    </row>
    <row r="18" spans="1:8" x14ac:dyDescent="0.25">
      <c r="A18" s="36">
        <f>'Plantilla a omplir'!A28</f>
        <v>709000</v>
      </c>
      <c r="B18" s="37">
        <f>'Plantilla a omplir'!E28</f>
        <v>64092001</v>
      </c>
      <c r="C18" s="38">
        <f>'Plantilla a omplir'!D28</f>
        <v>0</v>
      </c>
      <c r="D18" s="37" t="s">
        <v>17</v>
      </c>
      <c r="E18" s="39" t="str">
        <f>'Plantilla a omplir'!$B$2</f>
        <v>J-01585</v>
      </c>
      <c r="F18" s="37">
        <v>1</v>
      </c>
      <c r="G18" s="37" t="s">
        <v>17</v>
      </c>
      <c r="H18" s="37" t="str">
        <f>'Plantilla a omplir'!$B$28&amp;'Base de dades'!$A$22&amp;'Plantilla a omplir'!$B$2&amp;'Base de dades'!$A$23&amp;'Plantilla a omplir'!$B$3&amp;'Base de dades'!$A$24&amp;'Plantilla a omplir'!$B$4&amp;" "&amp;'Plantilla a omplir'!C28</f>
        <v>-J-01585 01/12/2024-30/12/2024 S</v>
      </c>
    </row>
    <row r="19" spans="1:8" x14ac:dyDescent="0.25">
      <c r="A19" s="36">
        <f>'Plantilla a omplir'!A29</f>
        <v>709000</v>
      </c>
      <c r="B19" s="37">
        <f>'Plantilla a omplir'!E29</f>
        <v>64092001</v>
      </c>
      <c r="C19" s="38">
        <f>'Plantilla a omplir'!D29</f>
        <v>0</v>
      </c>
      <c r="D19" s="37" t="s">
        <v>17</v>
      </c>
      <c r="E19" s="39" t="str">
        <f>'Plantilla a omplir'!$B$2</f>
        <v>J-01585</v>
      </c>
      <c r="F19" s="37">
        <v>1</v>
      </c>
      <c r="G19" s="37" t="s">
        <v>17</v>
      </c>
      <c r="H19" s="37" t="str">
        <f>'Plantilla a omplir'!$B$29&amp;'Base de dades'!$A$22&amp;'Plantilla a omplir'!$B$2&amp;'Base de dades'!$A$23&amp;'Plantilla a omplir'!$B$3&amp;'Base de dades'!$A$24&amp;'Plantilla a omplir'!$B$4&amp;" "&amp;'Plantilla a omplir'!C29</f>
        <v>-J-01585 01/12/2024-30/12/2024 S</v>
      </c>
    </row>
    <row r="20" spans="1:8" x14ac:dyDescent="0.25">
      <c r="A20" s="36">
        <f>'Plantilla a omplir'!A30</f>
        <v>711000</v>
      </c>
      <c r="B20" s="37">
        <f>'Plantilla a omplir'!E30</f>
        <v>64092001</v>
      </c>
      <c r="C20" s="38">
        <f>'Plantilla a omplir'!D30</f>
        <v>0</v>
      </c>
      <c r="D20" s="37" t="s">
        <v>17</v>
      </c>
      <c r="E20" s="39" t="str">
        <f>'Plantilla a omplir'!$B$2</f>
        <v>J-01585</v>
      </c>
      <c r="F20" s="37">
        <v>1</v>
      </c>
      <c r="G20" s="37" t="s">
        <v>17</v>
      </c>
      <c r="H20" s="37" t="str">
        <f>'Plantilla a omplir'!$B$30&amp;'Base de dades'!$A$22&amp;'Plantilla a omplir'!$B$2&amp;'Base de dades'!$A$23&amp;'Plantilla a omplir'!$B$3&amp;'Base de dades'!$A$24&amp;'Plantilla a omplir'!$B$4&amp;" "&amp;'Plantilla a omplir'!C34&amp;" "&amp;'Plantilla a omplir'!C30</f>
        <v>-J-01585 01/12/2024-30/12/2024  S</v>
      </c>
    </row>
    <row r="21" spans="1:8" x14ac:dyDescent="0.25">
      <c r="A21" s="36">
        <f>'Plantilla a omplir'!A31</f>
        <v>718000</v>
      </c>
      <c r="B21" s="37">
        <f>'Plantilla a omplir'!E31</f>
        <v>64092001</v>
      </c>
      <c r="C21" s="38">
        <f>'Plantilla a omplir'!D31</f>
        <v>0</v>
      </c>
      <c r="D21" s="37" t="s">
        <v>17</v>
      </c>
      <c r="E21" s="39" t="str">
        <f>'Plantilla a omplir'!$B$2</f>
        <v>J-01585</v>
      </c>
      <c r="F21" s="37">
        <v>1</v>
      </c>
      <c r="G21" s="37" t="s">
        <v>17</v>
      </c>
      <c r="H21" s="37" t="str">
        <f>'Plantilla a omplir'!$B$31&amp;'Base de dades'!$A$22&amp;'Plantilla a omplir'!$B$2&amp;'Base de dades'!$A$23&amp;'Plantilla a omplir'!$B$3&amp;'Base de dades'!$A$24&amp;'Plantilla a omplir'!$B$4&amp;" "&amp;'Plantilla a omplir'!C31</f>
        <v>-J-01585 01/12/2024-30/12/2024 S</v>
      </c>
    </row>
    <row r="22" spans="1:8" x14ac:dyDescent="0.25">
      <c r="C22" s="2"/>
    </row>
    <row r="23" spans="1:8" x14ac:dyDescent="0.25">
      <c r="C23" s="2">
        <f>SUM(C2:C21)</f>
        <v>1000200</v>
      </c>
    </row>
    <row r="24" spans="1:8" x14ac:dyDescent="0.25">
      <c r="B24" t="s">
        <v>22</v>
      </c>
      <c r="C24" s="2">
        <f>C23-Tabla1[[#Totals],[Import]]</f>
        <v>0</v>
      </c>
    </row>
    <row r="25" spans="1:8" x14ac:dyDescent="0.25">
      <c r="B25" t="s">
        <v>23</v>
      </c>
      <c r="C25" s="2">
        <f>'TC COFINANÇAMENT'!C20-'TC COSTOS'!C23</f>
        <v>-999900</v>
      </c>
    </row>
  </sheetData>
  <sheetProtection algorithmName="SHA-512" hashValue="PTr+fRcqg3epK6XXX2NzJsPp4kRJTtXwIeNFPXCAg7Tkth5LPCUybrdMHlpEq4piOCCtsR8Zx9lR+AhcetkS/w==" saltValue="g4ift6CqqsWnWe0MYGdaCw==" spinCount="100000" sheet="1" objects="1" scenarios="1"/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1B65-261F-46D8-A869-4006FF276164}">
  <sheetPr codeName="Full6"/>
  <dimension ref="A17:B24"/>
  <sheetViews>
    <sheetView topLeftCell="A4" workbookViewId="0">
      <selection activeCell="B18" sqref="B18"/>
    </sheetView>
  </sheetViews>
  <sheetFormatPr defaultColWidth="9.140625" defaultRowHeight="15" x14ac:dyDescent="0.25"/>
  <cols>
    <col min="1" max="1" width="17.85546875" bestFit="1" customWidth="1"/>
  </cols>
  <sheetData>
    <row r="17" spans="1:2" x14ac:dyDescent="0.25">
      <c r="A17" s="33" t="s">
        <v>78</v>
      </c>
      <c r="B17" s="3" t="s">
        <v>74</v>
      </c>
    </row>
    <row r="18" spans="1:2" x14ac:dyDescent="0.25">
      <c r="A18" s="33" t="s">
        <v>79</v>
      </c>
      <c r="B18" s="3" t="s">
        <v>75</v>
      </c>
    </row>
    <row r="21" spans="1:2" x14ac:dyDescent="0.25">
      <c r="A21" s="1" t="s">
        <v>68</v>
      </c>
    </row>
    <row r="22" spans="1:2" x14ac:dyDescent="0.25">
      <c r="A22" t="s">
        <v>73</v>
      </c>
    </row>
    <row r="23" spans="1:2" x14ac:dyDescent="0.25">
      <c r="A23" s="34" t="s">
        <v>72</v>
      </c>
    </row>
    <row r="24" spans="1:2" x14ac:dyDescent="0.25">
      <c r="A24" t="s">
        <v>73</v>
      </c>
    </row>
  </sheetData>
  <sheetProtection algorithmName="SHA-512" hashValue="VGXojVPvu3X1KvKzh4n7f44S1TfluRSJrmVCkzjxmj7wb6jLxRCYBh+K6C2M0dfNmWQAmWt0gemacWLf5cpq4A==" saltValue="1RigFypV5uQ7EyHOQTY5r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2C46-192D-428E-BCAA-DA03486A64CA}">
  <sheetPr codeName="Full7"/>
  <dimension ref="A1:P88"/>
  <sheetViews>
    <sheetView showGridLines="0" workbookViewId="0">
      <selection activeCell="H24" sqref="H24"/>
    </sheetView>
  </sheetViews>
  <sheetFormatPr defaultColWidth="9.140625" defaultRowHeight="15" x14ac:dyDescent="0.25"/>
  <cols>
    <col min="1" max="1" width="7" bestFit="1" customWidth="1"/>
    <col min="2" max="2" width="9" bestFit="1" customWidth="1"/>
    <col min="3" max="3" width="10.28515625" bestFit="1" customWidth="1"/>
    <col min="4" max="4" width="5.5703125" bestFit="1" customWidth="1"/>
    <col min="5" max="5" width="8" bestFit="1" customWidth="1"/>
    <col min="6" max="6" width="8.5703125" bestFit="1" customWidth="1"/>
    <col min="7" max="7" width="4.42578125" bestFit="1" customWidth="1"/>
    <col min="8" max="8" width="48.85546875" bestFit="1" customWidth="1"/>
    <col min="10" max="10" width="63.140625" bestFit="1" customWidth="1"/>
  </cols>
  <sheetData>
    <row r="1" spans="1:16" ht="31.5" x14ac:dyDescent="0.25">
      <c r="A1" s="9" t="s">
        <v>18</v>
      </c>
      <c r="B1" s="10" t="s">
        <v>19</v>
      </c>
      <c r="C1" s="11" t="s">
        <v>1</v>
      </c>
      <c r="D1" s="10" t="s">
        <v>11</v>
      </c>
      <c r="E1" s="12" t="s">
        <v>20</v>
      </c>
      <c r="F1" s="10" t="s">
        <v>21</v>
      </c>
      <c r="G1" s="10" t="s">
        <v>14</v>
      </c>
      <c r="H1" s="10" t="s">
        <v>15</v>
      </c>
      <c r="J1" s="17" t="s">
        <v>67</v>
      </c>
      <c r="K1" s="18"/>
      <c r="L1" s="19"/>
      <c r="M1" s="18"/>
      <c r="N1" s="18"/>
      <c r="O1" s="18"/>
    </row>
    <row r="2" spans="1:16" x14ac:dyDescent="0.25">
      <c r="A2" s="20">
        <v>745000</v>
      </c>
      <c r="B2" s="3">
        <v>64092001</v>
      </c>
      <c r="C2" s="5">
        <v>2909.25534883721</v>
      </c>
      <c r="D2" s="3" t="s">
        <v>17</v>
      </c>
      <c r="E2" t="s">
        <v>32</v>
      </c>
      <c r="F2" s="3">
        <v>1</v>
      </c>
      <c r="G2" s="3" t="s">
        <v>17</v>
      </c>
      <c r="H2" s="3" t="s">
        <v>24</v>
      </c>
      <c r="J2" s="2">
        <f>MROUND(C2,0.01)</f>
        <v>2909.26</v>
      </c>
      <c r="K2" s="21"/>
      <c r="L2" s="22">
        <v>2118.1799999999998</v>
      </c>
    </row>
    <row r="3" spans="1:16" x14ac:dyDescent="0.25">
      <c r="A3" s="20">
        <v>745000</v>
      </c>
      <c r="B3" s="3">
        <v>64092001</v>
      </c>
      <c r="C3" s="5">
        <v>11710.929999999998</v>
      </c>
      <c r="D3" s="3" t="s">
        <v>17</v>
      </c>
      <c r="E3" t="s">
        <v>32</v>
      </c>
      <c r="F3" s="3">
        <v>1</v>
      </c>
      <c r="G3" s="3" t="s">
        <v>17</v>
      </c>
      <c r="H3" s="3" t="s">
        <v>25</v>
      </c>
      <c r="J3" s="2">
        <f>MROUND(C3,0.01)</f>
        <v>11710.93</v>
      </c>
      <c r="K3" s="21"/>
      <c r="L3" s="22">
        <v>5912.52</v>
      </c>
    </row>
    <row r="4" spans="1:16" x14ac:dyDescent="0.25">
      <c r="A4" s="20">
        <v>745000</v>
      </c>
      <c r="B4" s="3">
        <v>64092001</v>
      </c>
      <c r="C4" s="5">
        <v>16114.8</v>
      </c>
      <c r="D4" s="3" t="s">
        <v>17</v>
      </c>
      <c r="E4" t="s">
        <v>32</v>
      </c>
      <c r="F4" s="3">
        <v>1</v>
      </c>
      <c r="G4" s="3" t="s">
        <v>17</v>
      </c>
      <c r="H4" s="3" t="s">
        <v>26</v>
      </c>
      <c r="J4" s="2">
        <f>MROUND(C4,0.01)</f>
        <v>16114.800000000001</v>
      </c>
      <c r="K4" s="21"/>
      <c r="L4" s="22">
        <v>1886.1000000000001</v>
      </c>
    </row>
    <row r="5" spans="1:16" x14ac:dyDescent="0.25">
      <c r="A5" s="20">
        <v>745000</v>
      </c>
      <c r="B5" s="3">
        <v>64092001</v>
      </c>
      <c r="C5" s="5">
        <v>12873.208186046513</v>
      </c>
      <c r="D5" s="3" t="s">
        <v>17</v>
      </c>
      <c r="E5" t="s">
        <v>32</v>
      </c>
      <c r="F5" s="3">
        <v>1</v>
      </c>
      <c r="G5" s="3" t="s">
        <v>17</v>
      </c>
      <c r="H5" s="3" t="s">
        <v>27</v>
      </c>
      <c r="J5" s="2">
        <f>MROUND(C5,0.01)</f>
        <v>12873.210000000001</v>
      </c>
      <c r="K5" s="21"/>
      <c r="L5" s="22">
        <v>3594.89</v>
      </c>
    </row>
    <row r="6" spans="1:16" x14ac:dyDescent="0.25">
      <c r="A6" s="20">
        <v>745000</v>
      </c>
      <c r="B6" s="4">
        <v>64092001</v>
      </c>
      <c r="C6" s="5">
        <v>2780.2176279069768</v>
      </c>
      <c r="D6" s="4" t="s">
        <v>17</v>
      </c>
      <c r="E6" t="s">
        <v>32</v>
      </c>
      <c r="F6" s="4">
        <v>1</v>
      </c>
      <c r="G6" s="4" t="s">
        <v>17</v>
      </c>
      <c r="H6" s="3" t="s">
        <v>28</v>
      </c>
      <c r="J6" s="2">
        <f t="shared" ref="J6:J70" si="0">MROUND(C6,0.01)</f>
        <v>2780.2200000000003</v>
      </c>
      <c r="K6" s="21"/>
      <c r="L6" s="22">
        <v>1189.9100000000001</v>
      </c>
    </row>
    <row r="7" spans="1:16" x14ac:dyDescent="0.25">
      <c r="A7" s="20">
        <v>745000</v>
      </c>
      <c r="B7" s="4">
        <v>64092001</v>
      </c>
      <c r="C7" s="5">
        <v>8050.1261395348838</v>
      </c>
      <c r="D7" s="4" t="s">
        <v>17</v>
      </c>
      <c r="E7" t="s">
        <v>32</v>
      </c>
      <c r="F7" s="4">
        <v>1</v>
      </c>
      <c r="G7" s="4" t="s">
        <v>17</v>
      </c>
      <c r="H7" s="3" t="s">
        <v>29</v>
      </c>
      <c r="I7" s="23"/>
      <c r="J7" s="2">
        <f t="shared" si="0"/>
        <v>8050.13</v>
      </c>
      <c r="K7" s="24"/>
      <c r="L7" s="25"/>
      <c r="M7" s="23"/>
      <c r="N7" s="23"/>
      <c r="O7" s="23"/>
      <c r="P7" s="23"/>
    </row>
    <row r="8" spans="1:16" x14ac:dyDescent="0.25">
      <c r="A8" s="20">
        <v>745000</v>
      </c>
      <c r="B8" s="26">
        <v>64092001</v>
      </c>
      <c r="C8" s="5">
        <v>9665.4410423452755</v>
      </c>
      <c r="D8" s="26" t="s">
        <v>17</v>
      </c>
      <c r="E8" t="s">
        <v>32</v>
      </c>
      <c r="F8" s="26">
        <v>1</v>
      </c>
      <c r="G8" s="26" t="s">
        <v>17</v>
      </c>
      <c r="H8" s="3" t="s">
        <v>30</v>
      </c>
      <c r="J8" s="2">
        <f t="shared" si="0"/>
        <v>9665.44</v>
      </c>
      <c r="K8" s="21"/>
      <c r="L8" s="22">
        <v>6487.9000000000005</v>
      </c>
    </row>
    <row r="9" spans="1:16" x14ac:dyDescent="0.25">
      <c r="A9" s="20">
        <v>745000</v>
      </c>
      <c r="B9" s="3">
        <v>64092001</v>
      </c>
      <c r="C9" s="5">
        <v>1137.3499999999999</v>
      </c>
      <c r="D9" s="3" t="s">
        <v>17</v>
      </c>
      <c r="E9" t="s">
        <v>32</v>
      </c>
      <c r="F9" s="3">
        <v>1</v>
      </c>
      <c r="G9" s="3" t="s">
        <v>17</v>
      </c>
      <c r="H9" s="3" t="s">
        <v>31</v>
      </c>
      <c r="J9" s="2">
        <f t="shared" si="0"/>
        <v>1137.3500000000001</v>
      </c>
      <c r="K9" s="21"/>
      <c r="L9" s="22">
        <v>1868.3700000000001</v>
      </c>
    </row>
    <row r="10" spans="1:16" x14ac:dyDescent="0.25">
      <c r="A10" s="20"/>
      <c r="B10" s="3"/>
      <c r="C10" s="2"/>
      <c r="D10" s="3"/>
      <c r="F10" s="3"/>
      <c r="G10" s="3"/>
      <c r="J10" s="2">
        <f t="shared" si="0"/>
        <v>0</v>
      </c>
      <c r="K10" s="21"/>
      <c r="L10" s="22">
        <v>597.5</v>
      </c>
    </row>
    <row r="11" spans="1:16" x14ac:dyDescent="0.25">
      <c r="A11" s="20"/>
      <c r="B11" s="3"/>
      <c r="C11" s="2"/>
      <c r="D11" s="3"/>
      <c r="F11" s="3"/>
      <c r="G11" s="3"/>
      <c r="J11" s="2">
        <f t="shared" si="0"/>
        <v>0</v>
      </c>
      <c r="K11" s="21"/>
      <c r="L11" s="22">
        <v>3896.35</v>
      </c>
    </row>
    <row r="12" spans="1:16" x14ac:dyDescent="0.25">
      <c r="A12" s="20"/>
      <c r="B12" s="3"/>
      <c r="C12" s="2"/>
      <c r="D12" s="3"/>
      <c r="F12" s="3"/>
      <c r="G12" s="3"/>
      <c r="J12" s="2">
        <f t="shared" si="0"/>
        <v>0</v>
      </c>
      <c r="K12" s="21"/>
      <c r="L12" s="22">
        <v>1292.81</v>
      </c>
    </row>
    <row r="13" spans="1:16" x14ac:dyDescent="0.25">
      <c r="A13" s="20"/>
      <c r="B13" s="3"/>
      <c r="C13" s="2"/>
      <c r="D13" s="3"/>
      <c r="F13" s="3"/>
      <c r="G13" s="3"/>
      <c r="J13" s="2">
        <f t="shared" si="0"/>
        <v>0</v>
      </c>
      <c r="K13" s="21"/>
      <c r="L13" s="22">
        <v>2311.75</v>
      </c>
    </row>
    <row r="14" spans="1:16" x14ac:dyDescent="0.25">
      <c r="A14" s="20"/>
      <c r="B14" s="3"/>
      <c r="C14" s="2"/>
      <c r="D14" s="3"/>
      <c r="F14" s="3"/>
      <c r="G14" s="3"/>
      <c r="J14" s="2">
        <f t="shared" si="0"/>
        <v>0</v>
      </c>
      <c r="K14" s="21"/>
      <c r="L14" s="22">
        <v>767.04</v>
      </c>
      <c r="N14" s="2">
        <f>SUM(L2:L14)</f>
        <v>31923.32</v>
      </c>
    </row>
    <row r="15" spans="1:16" x14ac:dyDescent="0.25">
      <c r="B15" s="27"/>
      <c r="C15" s="14"/>
      <c r="D15" s="27"/>
      <c r="E15" s="13"/>
      <c r="F15" s="27"/>
      <c r="G15" s="27"/>
      <c r="H15" s="13"/>
      <c r="I15" s="13"/>
      <c r="J15" s="2">
        <f t="shared" si="0"/>
        <v>0</v>
      </c>
      <c r="K15" s="21"/>
      <c r="L15" s="22"/>
      <c r="M15" s="13"/>
      <c r="N15" s="13"/>
      <c r="O15" s="13"/>
      <c r="P15" s="13"/>
    </row>
    <row r="16" spans="1:16" x14ac:dyDescent="0.25">
      <c r="B16" s="27"/>
      <c r="C16" s="14"/>
      <c r="D16" s="27"/>
      <c r="E16" s="13"/>
      <c r="F16" s="27"/>
      <c r="G16" s="27"/>
      <c r="H16" s="13"/>
      <c r="I16" s="13"/>
      <c r="J16" s="2">
        <f t="shared" si="0"/>
        <v>0</v>
      </c>
      <c r="K16" s="21"/>
      <c r="L16" s="22"/>
      <c r="M16" s="13"/>
      <c r="N16" s="13"/>
      <c r="O16" s="13"/>
      <c r="P16" s="13"/>
    </row>
    <row r="17" spans="1:16" x14ac:dyDescent="0.25">
      <c r="A17" s="28"/>
      <c r="B17" s="27"/>
      <c r="C17" s="14"/>
      <c r="D17" s="27"/>
      <c r="E17" s="13"/>
      <c r="F17" s="27"/>
      <c r="G17" s="27"/>
      <c r="H17" s="13"/>
      <c r="I17" s="13"/>
      <c r="J17" s="2">
        <f t="shared" si="0"/>
        <v>0</v>
      </c>
      <c r="K17" s="21"/>
      <c r="L17" s="22"/>
      <c r="M17" s="13"/>
      <c r="N17" s="13"/>
      <c r="O17" s="13"/>
      <c r="P17" s="13"/>
    </row>
    <row r="18" spans="1:16" x14ac:dyDescent="0.25">
      <c r="A18" s="28"/>
      <c r="B18" s="27"/>
      <c r="C18" s="14"/>
      <c r="D18" s="27"/>
      <c r="E18" s="13"/>
      <c r="F18" s="27"/>
      <c r="G18" s="27"/>
      <c r="H18" s="13"/>
      <c r="I18" s="13"/>
      <c r="J18" s="2">
        <f t="shared" si="0"/>
        <v>0</v>
      </c>
      <c r="K18" s="21"/>
      <c r="L18" s="22"/>
      <c r="M18" s="13"/>
      <c r="N18" s="13"/>
      <c r="O18" s="13"/>
      <c r="P18" s="13"/>
    </row>
    <row r="19" spans="1:16" x14ac:dyDescent="0.25">
      <c r="A19" s="28"/>
      <c r="B19" s="27"/>
      <c r="C19" s="14"/>
      <c r="D19" s="27"/>
      <c r="E19" s="13"/>
      <c r="F19" s="27"/>
      <c r="G19" s="27"/>
      <c r="H19" s="13"/>
      <c r="I19" s="13"/>
      <c r="J19" s="2">
        <f t="shared" si="0"/>
        <v>0</v>
      </c>
      <c r="K19" s="21"/>
      <c r="L19" s="22"/>
      <c r="M19" s="13"/>
      <c r="N19" s="13"/>
      <c r="O19" s="13"/>
      <c r="P19" s="13"/>
    </row>
    <row r="20" spans="1:16" x14ac:dyDescent="0.25">
      <c r="A20" s="28"/>
      <c r="B20" s="27"/>
      <c r="C20" s="14"/>
      <c r="D20" s="27"/>
      <c r="E20" s="13"/>
      <c r="F20" s="27"/>
      <c r="G20" s="27"/>
      <c r="H20" s="13"/>
      <c r="I20" s="13"/>
      <c r="J20" s="2">
        <f t="shared" si="0"/>
        <v>0</v>
      </c>
      <c r="K20" s="21"/>
      <c r="L20" s="22"/>
      <c r="M20" s="13"/>
      <c r="N20" s="13"/>
      <c r="O20" s="13"/>
      <c r="P20" s="13"/>
    </row>
    <row r="21" spans="1:16" x14ac:dyDescent="0.25">
      <c r="B21" s="27"/>
      <c r="C21" s="14"/>
      <c r="D21" s="27"/>
      <c r="E21" s="13"/>
      <c r="F21" s="27"/>
      <c r="G21" s="27"/>
      <c r="H21" s="13"/>
      <c r="I21" s="13"/>
      <c r="J21" s="2">
        <f t="shared" si="0"/>
        <v>0</v>
      </c>
      <c r="K21" s="21"/>
      <c r="L21" s="22"/>
      <c r="M21" s="13"/>
      <c r="N21" s="13"/>
      <c r="O21" s="13"/>
      <c r="P21" s="13"/>
    </row>
    <row r="22" spans="1:16" x14ac:dyDescent="0.25">
      <c r="B22" s="27"/>
      <c r="C22" s="14"/>
      <c r="D22" s="27"/>
      <c r="E22" s="13"/>
      <c r="F22" s="27"/>
      <c r="G22" s="27"/>
      <c r="H22" s="13"/>
      <c r="I22" s="13"/>
      <c r="J22" s="2">
        <f t="shared" si="0"/>
        <v>0</v>
      </c>
      <c r="K22" s="21"/>
      <c r="L22" s="22"/>
      <c r="M22" s="13"/>
      <c r="N22" s="13"/>
      <c r="O22" s="13"/>
      <c r="P22" s="13"/>
    </row>
    <row r="23" spans="1:16" x14ac:dyDescent="0.25">
      <c r="B23" s="27"/>
      <c r="C23" s="14"/>
      <c r="D23" s="27"/>
      <c r="E23" s="13"/>
      <c r="F23" s="27"/>
      <c r="G23" s="27"/>
      <c r="H23" s="13"/>
      <c r="I23" s="13"/>
      <c r="J23" s="2">
        <f t="shared" si="0"/>
        <v>0</v>
      </c>
      <c r="K23" s="21"/>
      <c r="L23" s="22"/>
      <c r="M23" s="13"/>
      <c r="N23" s="13"/>
      <c r="O23" s="13"/>
      <c r="P23" s="13"/>
    </row>
    <row r="24" spans="1:16" x14ac:dyDescent="0.25">
      <c r="B24" s="27"/>
      <c r="C24" s="14"/>
      <c r="D24" s="27"/>
      <c r="E24" s="13"/>
      <c r="F24" s="27"/>
      <c r="G24" s="27"/>
      <c r="H24" s="13"/>
      <c r="I24" s="13"/>
      <c r="J24" s="2">
        <f t="shared" si="0"/>
        <v>0</v>
      </c>
      <c r="K24" s="21"/>
      <c r="L24" s="22"/>
      <c r="M24" s="13"/>
      <c r="N24" s="13"/>
      <c r="O24" s="13"/>
      <c r="P24" s="13"/>
    </row>
    <row r="25" spans="1:16" x14ac:dyDescent="0.25">
      <c r="A25" s="28"/>
      <c r="B25" s="27"/>
      <c r="C25" s="14"/>
      <c r="D25" s="27"/>
      <c r="E25" s="13"/>
      <c r="F25" s="27"/>
      <c r="G25" s="27"/>
      <c r="H25" s="13"/>
      <c r="I25" s="13"/>
      <c r="J25" s="2">
        <f t="shared" si="0"/>
        <v>0</v>
      </c>
      <c r="K25" s="21"/>
      <c r="L25" s="22"/>
      <c r="M25" s="13"/>
      <c r="N25" s="13"/>
      <c r="O25" s="13"/>
      <c r="P25" s="13"/>
    </row>
    <row r="26" spans="1:16" x14ac:dyDescent="0.25">
      <c r="A26" s="28"/>
      <c r="B26" s="27"/>
      <c r="C26" s="14"/>
      <c r="D26" s="27"/>
      <c r="E26" s="13"/>
      <c r="F26" s="27"/>
      <c r="G26" s="27"/>
      <c r="H26" s="13"/>
      <c r="I26" s="13"/>
      <c r="J26" s="2">
        <f t="shared" si="0"/>
        <v>0</v>
      </c>
      <c r="K26" s="21"/>
      <c r="L26" s="22"/>
      <c r="M26" s="13"/>
      <c r="N26" s="13"/>
      <c r="O26" s="13"/>
      <c r="P26" s="13"/>
    </row>
    <row r="27" spans="1:16" x14ac:dyDescent="0.25">
      <c r="A27" s="28"/>
      <c r="B27" s="27"/>
      <c r="C27" s="14"/>
      <c r="D27" s="27"/>
      <c r="E27" s="13"/>
      <c r="F27" s="27"/>
      <c r="G27" s="27"/>
      <c r="H27" s="13"/>
      <c r="I27" s="13"/>
      <c r="J27" s="2">
        <f t="shared" si="0"/>
        <v>0</v>
      </c>
      <c r="K27" s="21"/>
      <c r="L27" s="22"/>
      <c r="M27" s="13"/>
      <c r="N27" s="13"/>
      <c r="O27" s="13"/>
      <c r="P27" s="13"/>
    </row>
    <row r="28" spans="1:16" x14ac:dyDescent="0.25">
      <c r="A28" s="28"/>
      <c r="B28" s="27"/>
      <c r="C28" s="14"/>
      <c r="D28" s="27"/>
      <c r="E28" s="13"/>
      <c r="F28" s="27"/>
      <c r="G28" s="27"/>
      <c r="H28" s="13"/>
      <c r="I28" s="13"/>
      <c r="J28" s="2">
        <f t="shared" si="0"/>
        <v>0</v>
      </c>
      <c r="K28" s="21"/>
      <c r="L28" s="22"/>
      <c r="M28" s="13"/>
      <c r="N28" s="13"/>
      <c r="O28" s="13"/>
      <c r="P28" s="13"/>
    </row>
    <row r="29" spans="1:16" x14ac:dyDescent="0.25">
      <c r="B29" s="27"/>
      <c r="C29" s="14"/>
      <c r="D29" s="27"/>
      <c r="E29" s="13"/>
      <c r="F29" s="27"/>
      <c r="G29" s="27"/>
      <c r="H29" s="13"/>
      <c r="I29" s="13"/>
      <c r="J29" s="2">
        <f t="shared" si="0"/>
        <v>0</v>
      </c>
      <c r="K29" s="21"/>
      <c r="L29" s="22"/>
      <c r="M29" s="13"/>
      <c r="N29" s="13"/>
      <c r="O29" s="13"/>
      <c r="P29" s="13"/>
    </row>
    <row r="30" spans="1:16" x14ac:dyDescent="0.25">
      <c r="B30" s="27"/>
      <c r="C30" s="14"/>
      <c r="D30" s="27"/>
      <c r="E30" s="13"/>
      <c r="F30" s="27"/>
      <c r="G30" s="27"/>
      <c r="H30" s="13"/>
      <c r="I30" s="13"/>
      <c r="J30" s="2">
        <f t="shared" si="0"/>
        <v>0</v>
      </c>
      <c r="K30" s="21"/>
      <c r="L30" s="22"/>
      <c r="M30" s="13"/>
      <c r="N30" s="13"/>
      <c r="O30" s="13"/>
      <c r="P30" s="13"/>
    </row>
    <row r="31" spans="1:16" x14ac:dyDescent="0.25">
      <c r="B31" s="27"/>
      <c r="C31" s="14"/>
      <c r="D31" s="27"/>
      <c r="E31" s="13"/>
      <c r="F31" s="27"/>
      <c r="G31" s="27"/>
      <c r="H31" s="13"/>
      <c r="I31" s="13"/>
      <c r="J31" s="2">
        <f t="shared" si="0"/>
        <v>0</v>
      </c>
      <c r="K31" s="21"/>
      <c r="L31" s="22"/>
      <c r="M31" s="13"/>
      <c r="N31" s="13"/>
      <c r="O31" s="13"/>
      <c r="P31" s="13"/>
    </row>
    <row r="32" spans="1:16" x14ac:dyDescent="0.25">
      <c r="B32" s="27"/>
      <c r="C32" s="14"/>
      <c r="D32" s="27"/>
      <c r="E32" s="13"/>
      <c r="F32" s="27"/>
      <c r="G32" s="27"/>
      <c r="H32" s="13"/>
      <c r="I32" s="13"/>
      <c r="J32" s="2">
        <f t="shared" si="0"/>
        <v>0</v>
      </c>
      <c r="K32" s="21"/>
      <c r="L32" s="22"/>
      <c r="M32" s="13"/>
      <c r="N32" s="13"/>
      <c r="O32" s="13"/>
      <c r="P32" s="13"/>
    </row>
    <row r="33" spans="1:16" x14ac:dyDescent="0.25">
      <c r="A33" s="28"/>
      <c r="B33" s="27"/>
      <c r="C33" s="14"/>
      <c r="D33" s="27"/>
      <c r="E33" s="13"/>
      <c r="F33" s="27"/>
      <c r="G33" s="27"/>
      <c r="H33" s="13"/>
      <c r="I33" s="13"/>
      <c r="J33" s="2">
        <f t="shared" si="0"/>
        <v>0</v>
      </c>
      <c r="K33" s="21"/>
      <c r="L33" s="22"/>
      <c r="M33" s="13"/>
      <c r="N33" s="13"/>
      <c r="O33" s="13"/>
      <c r="P33" s="13"/>
    </row>
    <row r="34" spans="1:16" x14ac:dyDescent="0.25">
      <c r="A34" s="28"/>
      <c r="B34" s="27"/>
      <c r="C34" s="14"/>
      <c r="D34" s="27"/>
      <c r="E34" s="13"/>
      <c r="F34" s="27"/>
      <c r="G34" s="27"/>
      <c r="H34" s="13"/>
      <c r="I34" s="13"/>
      <c r="J34" s="2">
        <f t="shared" si="0"/>
        <v>0</v>
      </c>
      <c r="K34" s="21"/>
      <c r="L34" s="22"/>
      <c r="M34" s="13"/>
      <c r="N34" s="13"/>
      <c r="O34" s="13"/>
      <c r="P34" s="13"/>
    </row>
    <row r="35" spans="1:16" x14ac:dyDescent="0.25">
      <c r="A35" s="28"/>
      <c r="B35" s="27"/>
      <c r="C35" s="14"/>
      <c r="D35" s="27"/>
      <c r="E35" s="13"/>
      <c r="F35" s="27"/>
      <c r="G35" s="27"/>
      <c r="H35" s="13"/>
      <c r="I35" s="13"/>
      <c r="J35" s="2">
        <f t="shared" si="0"/>
        <v>0</v>
      </c>
      <c r="K35" s="21"/>
      <c r="L35" s="22"/>
      <c r="M35" s="13"/>
      <c r="N35" s="13"/>
      <c r="O35" s="13"/>
      <c r="P35" s="13"/>
    </row>
    <row r="36" spans="1:16" x14ac:dyDescent="0.25">
      <c r="A36" s="28"/>
      <c r="B36" s="27"/>
      <c r="C36" s="14"/>
      <c r="D36" s="27"/>
      <c r="E36" s="13"/>
      <c r="F36" s="27"/>
      <c r="G36" s="27"/>
      <c r="H36" s="13"/>
      <c r="I36" s="13"/>
      <c r="J36" s="2">
        <f t="shared" si="0"/>
        <v>0</v>
      </c>
      <c r="K36" s="21"/>
      <c r="L36" s="22"/>
      <c r="M36" s="13"/>
      <c r="N36" s="13"/>
      <c r="O36" s="13"/>
      <c r="P36" s="13"/>
    </row>
    <row r="37" spans="1:16" x14ac:dyDescent="0.25">
      <c r="B37" s="27"/>
      <c r="C37" s="14"/>
      <c r="D37" s="27"/>
      <c r="E37" s="13"/>
      <c r="F37" s="27"/>
      <c r="G37" s="27"/>
      <c r="H37" s="13"/>
      <c r="I37" s="13"/>
      <c r="J37" s="2">
        <f t="shared" si="0"/>
        <v>0</v>
      </c>
      <c r="K37" s="21"/>
      <c r="L37" s="22"/>
      <c r="M37" s="13"/>
      <c r="N37" s="13"/>
      <c r="O37" s="13"/>
      <c r="P37" s="13"/>
    </row>
    <row r="38" spans="1:16" x14ac:dyDescent="0.25">
      <c r="B38" s="27"/>
      <c r="C38" s="14"/>
      <c r="D38" s="27"/>
      <c r="E38" s="13"/>
      <c r="F38" s="27"/>
      <c r="G38" s="27"/>
      <c r="H38" s="13"/>
      <c r="I38" s="13"/>
      <c r="J38" s="2">
        <f t="shared" si="0"/>
        <v>0</v>
      </c>
      <c r="K38" s="21"/>
      <c r="L38" s="22"/>
      <c r="M38" s="13"/>
      <c r="N38" s="13"/>
      <c r="O38" s="13"/>
      <c r="P38" s="13"/>
    </row>
    <row r="39" spans="1:16" x14ac:dyDescent="0.25">
      <c r="B39" s="27"/>
      <c r="C39" s="14"/>
      <c r="D39" s="27"/>
      <c r="E39" s="13"/>
      <c r="F39" s="27"/>
      <c r="G39" s="27"/>
      <c r="H39" s="13"/>
      <c r="I39" s="13"/>
      <c r="J39" s="2">
        <f t="shared" si="0"/>
        <v>0</v>
      </c>
      <c r="K39" s="21"/>
      <c r="L39" s="22">
        <v>113.81</v>
      </c>
      <c r="M39" s="13"/>
      <c r="N39" s="13"/>
      <c r="O39" s="13"/>
      <c r="P39" s="13"/>
    </row>
    <row r="40" spans="1:16" x14ac:dyDescent="0.25">
      <c r="B40" s="27"/>
      <c r="C40" s="14"/>
      <c r="D40" s="27"/>
      <c r="E40" s="13"/>
      <c r="F40" s="27"/>
      <c r="G40" s="27"/>
      <c r="H40" s="13"/>
      <c r="I40" s="13"/>
      <c r="J40" s="2">
        <f t="shared" si="0"/>
        <v>0</v>
      </c>
      <c r="K40" s="21"/>
      <c r="L40" s="22">
        <v>33.01</v>
      </c>
      <c r="M40" s="13"/>
      <c r="N40" s="13"/>
      <c r="O40" s="13"/>
      <c r="P40" s="13"/>
    </row>
    <row r="41" spans="1:16" x14ac:dyDescent="0.25">
      <c r="A41" s="28"/>
      <c r="B41" s="27"/>
      <c r="C41" s="14"/>
      <c r="D41" s="27"/>
      <c r="E41" s="13"/>
      <c r="F41" s="27"/>
      <c r="G41" s="27"/>
      <c r="H41" s="13"/>
      <c r="I41" s="13"/>
      <c r="J41" s="2">
        <f t="shared" si="0"/>
        <v>0</v>
      </c>
      <c r="K41" s="21"/>
      <c r="L41" s="22">
        <v>38.39</v>
      </c>
      <c r="M41" s="13"/>
      <c r="N41" s="13"/>
      <c r="O41" s="13"/>
      <c r="P41" s="13"/>
    </row>
    <row r="42" spans="1:16" x14ac:dyDescent="0.25">
      <c r="A42" s="28"/>
      <c r="B42" s="27"/>
      <c r="C42" s="14"/>
      <c r="D42" s="27"/>
      <c r="E42" s="13"/>
      <c r="F42" s="27"/>
      <c r="G42" s="27"/>
      <c r="H42" s="13"/>
      <c r="I42" s="13"/>
      <c r="J42" s="2">
        <f t="shared" si="0"/>
        <v>0</v>
      </c>
      <c r="K42" s="21"/>
      <c r="L42" s="22">
        <v>11.72</v>
      </c>
      <c r="M42" s="13"/>
      <c r="N42" s="13"/>
      <c r="O42" s="13"/>
      <c r="P42" s="13"/>
    </row>
    <row r="43" spans="1:16" x14ac:dyDescent="0.25">
      <c r="B43" s="27"/>
      <c r="C43" s="14"/>
      <c r="D43" s="27"/>
      <c r="E43" s="13"/>
      <c r="F43" s="27"/>
      <c r="G43" s="27"/>
      <c r="H43" s="13"/>
      <c r="I43" s="13"/>
      <c r="J43" s="2">
        <f t="shared" si="0"/>
        <v>0</v>
      </c>
      <c r="K43" s="21"/>
      <c r="L43" s="22">
        <v>268.84000000000003</v>
      </c>
      <c r="M43" s="13"/>
      <c r="N43" s="13"/>
      <c r="O43" s="13"/>
      <c r="P43" s="13"/>
    </row>
    <row r="44" spans="1:16" x14ac:dyDescent="0.25">
      <c r="B44" s="27"/>
      <c r="C44" s="14"/>
      <c r="D44" s="27"/>
      <c r="E44" s="13"/>
      <c r="F44" s="27"/>
      <c r="G44" s="27"/>
      <c r="H44" s="13"/>
      <c r="I44" s="13"/>
      <c r="J44" s="2">
        <f t="shared" si="0"/>
        <v>0</v>
      </c>
      <c r="K44" s="21"/>
      <c r="L44" s="22">
        <v>77.989999999999995</v>
      </c>
      <c r="M44" s="13"/>
      <c r="N44" s="13"/>
      <c r="O44" s="13"/>
      <c r="P44" s="13"/>
    </row>
    <row r="45" spans="1:16" x14ac:dyDescent="0.25">
      <c r="B45" s="27"/>
      <c r="C45" s="14"/>
      <c r="D45" s="27"/>
      <c r="E45" s="13"/>
      <c r="F45" s="27"/>
      <c r="G45" s="27"/>
      <c r="H45" s="13"/>
      <c r="I45" s="13"/>
      <c r="J45" s="2">
        <f t="shared" si="0"/>
        <v>0</v>
      </c>
      <c r="K45" s="21"/>
      <c r="L45" s="22">
        <v>119.63</v>
      </c>
      <c r="M45" s="13"/>
      <c r="N45" s="13"/>
      <c r="O45" s="13"/>
      <c r="P45" s="13"/>
    </row>
    <row r="46" spans="1:16" x14ac:dyDescent="0.25">
      <c r="B46" s="27"/>
      <c r="C46" s="14"/>
      <c r="D46" s="27"/>
      <c r="E46" s="13"/>
      <c r="F46" s="27"/>
      <c r="G46" s="27"/>
      <c r="H46" s="13"/>
      <c r="I46" s="13"/>
      <c r="J46" s="2">
        <f t="shared" si="0"/>
        <v>0</v>
      </c>
      <c r="K46" s="21"/>
      <c r="L46" s="22">
        <v>34.700000000000003</v>
      </c>
      <c r="M46" s="13"/>
      <c r="N46" s="13"/>
      <c r="O46" s="13"/>
      <c r="P46" s="13"/>
    </row>
    <row r="47" spans="1:16" x14ac:dyDescent="0.25">
      <c r="A47" s="28"/>
      <c r="B47" s="27"/>
      <c r="C47" s="14"/>
      <c r="D47" s="27"/>
      <c r="E47" s="13"/>
      <c r="F47" s="27"/>
      <c r="G47" s="27"/>
      <c r="H47" s="13"/>
      <c r="I47" s="13"/>
      <c r="J47" s="2">
        <f t="shared" si="0"/>
        <v>0</v>
      </c>
      <c r="K47" s="21"/>
      <c r="L47" s="22">
        <v>32.590000000000003</v>
      </c>
      <c r="M47" s="13"/>
      <c r="N47" s="13"/>
      <c r="O47" s="13"/>
      <c r="P47" s="13"/>
    </row>
    <row r="48" spans="1:16" x14ac:dyDescent="0.25">
      <c r="A48" s="28"/>
      <c r="B48" s="27"/>
      <c r="C48" s="14"/>
      <c r="D48" s="27"/>
      <c r="E48" s="13"/>
      <c r="F48" s="27"/>
      <c r="G48" s="27"/>
      <c r="H48" s="13"/>
      <c r="I48" s="13"/>
      <c r="J48" s="2">
        <f t="shared" si="0"/>
        <v>0</v>
      </c>
      <c r="K48" s="21"/>
      <c r="L48" s="22">
        <v>11.16</v>
      </c>
      <c r="M48" s="13"/>
      <c r="N48" s="13"/>
      <c r="O48" s="13"/>
      <c r="P48" s="13"/>
    </row>
    <row r="49" spans="1:16" x14ac:dyDescent="0.25">
      <c r="A49">
        <v>737000</v>
      </c>
      <c r="B49" s="27">
        <v>64092001</v>
      </c>
      <c r="C49" s="14">
        <v>284.48888888888888</v>
      </c>
      <c r="D49" s="27" t="s">
        <v>17</v>
      </c>
      <c r="E49" s="13" t="s">
        <v>33</v>
      </c>
      <c r="F49" s="27">
        <v>1</v>
      </c>
      <c r="G49" s="27" t="s">
        <v>17</v>
      </c>
      <c r="H49" s="13" t="s">
        <v>34</v>
      </c>
      <c r="I49" s="13"/>
      <c r="J49" s="2">
        <f t="shared" si="0"/>
        <v>284.49</v>
      </c>
      <c r="K49" s="21"/>
      <c r="L49" s="22">
        <v>284.49</v>
      </c>
      <c r="M49" s="13"/>
      <c r="N49" s="13"/>
      <c r="O49" s="13"/>
      <c r="P49" s="13"/>
    </row>
    <row r="50" spans="1:16" x14ac:dyDescent="0.25">
      <c r="A50">
        <v>737000</v>
      </c>
      <c r="B50" s="27">
        <v>64092001</v>
      </c>
      <c r="C50" s="14">
        <v>82.525714285714287</v>
      </c>
      <c r="D50" s="27" t="s">
        <v>17</v>
      </c>
      <c r="E50" s="13" t="s">
        <v>33</v>
      </c>
      <c r="F50" s="27">
        <v>1</v>
      </c>
      <c r="G50" s="27" t="s">
        <v>17</v>
      </c>
      <c r="H50" s="13" t="s">
        <v>35</v>
      </c>
      <c r="I50" s="13"/>
      <c r="J50" s="2">
        <f t="shared" si="0"/>
        <v>82.53</v>
      </c>
      <c r="K50" s="21"/>
      <c r="L50" s="22">
        <v>82.53</v>
      </c>
      <c r="M50" s="13"/>
      <c r="N50" s="13"/>
      <c r="O50" s="13"/>
      <c r="P50" s="13"/>
    </row>
    <row r="51" spans="1:16" x14ac:dyDescent="0.25">
      <c r="A51">
        <v>712000</v>
      </c>
      <c r="B51" s="27">
        <v>64092001</v>
      </c>
      <c r="C51" s="14">
        <v>170.71467000000001</v>
      </c>
      <c r="D51" s="27" t="s">
        <v>17</v>
      </c>
      <c r="E51" s="13" t="s">
        <v>33</v>
      </c>
      <c r="F51" s="27">
        <v>1</v>
      </c>
      <c r="G51" s="27" t="s">
        <v>17</v>
      </c>
      <c r="H51" s="13" t="s">
        <v>36</v>
      </c>
      <c r="I51" s="13"/>
      <c r="J51" s="2">
        <f t="shared" si="0"/>
        <v>170.71</v>
      </c>
      <c r="K51" s="21"/>
      <c r="L51" s="22">
        <v>170.71</v>
      </c>
      <c r="M51" s="13"/>
      <c r="N51" s="13"/>
      <c r="O51" s="13"/>
      <c r="P51" s="13"/>
    </row>
    <row r="52" spans="1:16" x14ac:dyDescent="0.25">
      <c r="A52">
        <v>712000</v>
      </c>
      <c r="B52" s="27">
        <v>64092001</v>
      </c>
      <c r="C52" s="14">
        <v>49.521618000000004</v>
      </c>
      <c r="D52" s="27" t="s">
        <v>17</v>
      </c>
      <c r="E52" s="13" t="s">
        <v>33</v>
      </c>
      <c r="F52" s="27">
        <v>1</v>
      </c>
      <c r="G52" s="27" t="s">
        <v>17</v>
      </c>
      <c r="H52" s="13" t="s">
        <v>37</v>
      </c>
      <c r="I52" s="13"/>
      <c r="J52" s="2">
        <f t="shared" si="0"/>
        <v>49.52</v>
      </c>
      <c r="K52" s="21"/>
      <c r="L52" s="22">
        <v>49.52</v>
      </c>
      <c r="M52" s="13"/>
      <c r="N52" s="13"/>
      <c r="O52" s="13"/>
      <c r="P52" s="13"/>
    </row>
    <row r="53" spans="1:16" x14ac:dyDescent="0.25">
      <c r="A53" s="28"/>
      <c r="B53" s="27"/>
      <c r="C53" s="14"/>
      <c r="D53" s="27"/>
      <c r="E53" s="13"/>
      <c r="F53" s="27"/>
      <c r="G53" s="27"/>
      <c r="H53" s="13"/>
      <c r="I53" s="13"/>
      <c r="J53" s="2">
        <f t="shared" si="0"/>
        <v>0</v>
      </c>
      <c r="K53" s="21"/>
      <c r="L53" s="22">
        <v>77.77</v>
      </c>
      <c r="M53" s="13"/>
      <c r="N53" s="13"/>
      <c r="O53" s="13"/>
      <c r="P53" s="13"/>
    </row>
    <row r="54" spans="1:16" x14ac:dyDescent="0.25">
      <c r="A54" s="28"/>
      <c r="B54" s="27"/>
      <c r="C54" s="14"/>
      <c r="D54" s="27"/>
      <c r="E54" s="13"/>
      <c r="F54" s="27"/>
      <c r="G54" s="27"/>
      <c r="H54" s="13"/>
      <c r="I54" s="13"/>
      <c r="J54" s="2">
        <f t="shared" si="0"/>
        <v>0</v>
      </c>
      <c r="K54" s="21"/>
      <c r="L54" s="22">
        <v>26.64</v>
      </c>
      <c r="M54" s="13"/>
      <c r="N54" s="13"/>
      <c r="O54" s="13"/>
      <c r="P54" s="13"/>
    </row>
    <row r="55" spans="1:16" x14ac:dyDescent="0.25">
      <c r="A55">
        <v>737000</v>
      </c>
      <c r="B55" s="27">
        <v>64092001</v>
      </c>
      <c r="C55" s="14">
        <v>244.40181818181819</v>
      </c>
      <c r="D55" s="27" t="s">
        <v>17</v>
      </c>
      <c r="E55" s="13" t="s">
        <v>33</v>
      </c>
      <c r="F55" s="27">
        <v>1</v>
      </c>
      <c r="G55" s="27" t="s">
        <v>17</v>
      </c>
      <c r="H55" s="13" t="s">
        <v>38</v>
      </c>
      <c r="I55" s="13"/>
      <c r="J55" s="2">
        <f t="shared" si="0"/>
        <v>244.4</v>
      </c>
      <c r="K55" s="21"/>
      <c r="L55" s="22">
        <v>244.4</v>
      </c>
      <c r="M55" s="13"/>
      <c r="N55" s="13"/>
      <c r="O55" s="13"/>
      <c r="P55" s="13"/>
    </row>
    <row r="56" spans="1:16" x14ac:dyDescent="0.25">
      <c r="A56">
        <v>737000</v>
      </c>
      <c r="B56" s="27">
        <v>64092001</v>
      </c>
      <c r="C56" s="14">
        <v>70.897090909090906</v>
      </c>
      <c r="D56" s="27" t="s">
        <v>17</v>
      </c>
      <c r="E56" s="13" t="s">
        <v>33</v>
      </c>
      <c r="F56" s="27">
        <v>1</v>
      </c>
      <c r="G56" s="27" t="s">
        <v>17</v>
      </c>
      <c r="H56" s="13" t="s">
        <v>39</v>
      </c>
      <c r="I56" s="13"/>
      <c r="J56" s="2">
        <f t="shared" si="0"/>
        <v>70.900000000000006</v>
      </c>
      <c r="K56" s="21"/>
      <c r="L56" s="22">
        <v>70.900000000000006</v>
      </c>
      <c r="M56" s="13"/>
      <c r="N56" s="13"/>
      <c r="O56" s="13"/>
      <c r="P56" s="13"/>
    </row>
    <row r="57" spans="1:16" x14ac:dyDescent="0.25">
      <c r="A57">
        <v>712000</v>
      </c>
      <c r="B57" s="27">
        <v>64092001</v>
      </c>
      <c r="C57" s="14">
        <v>163.09747999999999</v>
      </c>
      <c r="D57" s="27" t="s">
        <v>17</v>
      </c>
      <c r="E57" s="13" t="s">
        <v>33</v>
      </c>
      <c r="F57" s="27">
        <v>1</v>
      </c>
      <c r="G57" s="27" t="s">
        <v>17</v>
      </c>
      <c r="H57" s="13" t="s">
        <v>40</v>
      </c>
      <c r="I57" s="13"/>
      <c r="J57" s="2">
        <f t="shared" si="0"/>
        <v>163.1</v>
      </c>
      <c r="K57" s="21"/>
      <c r="L57" s="22">
        <v>163.1</v>
      </c>
      <c r="M57" s="13"/>
      <c r="N57" s="13"/>
      <c r="O57" s="13"/>
      <c r="P57" s="13"/>
    </row>
    <row r="58" spans="1:16" x14ac:dyDescent="0.25">
      <c r="A58">
        <v>712000</v>
      </c>
      <c r="B58" s="27">
        <v>64092001</v>
      </c>
      <c r="C58" s="14">
        <v>47.311992000000004</v>
      </c>
      <c r="D58" s="27" t="s">
        <v>17</v>
      </c>
      <c r="E58" s="13" t="s">
        <v>33</v>
      </c>
      <c r="F58" s="27">
        <v>1</v>
      </c>
      <c r="G58" s="27" t="s">
        <v>17</v>
      </c>
      <c r="H58" s="13" t="s">
        <v>41</v>
      </c>
      <c r="I58" s="13"/>
      <c r="J58" s="2">
        <f t="shared" si="0"/>
        <v>47.31</v>
      </c>
      <c r="K58" s="21"/>
      <c r="L58" s="22">
        <v>47.31</v>
      </c>
      <c r="M58" s="13"/>
      <c r="N58" s="13"/>
      <c r="O58" s="13"/>
      <c r="P58" s="13"/>
    </row>
    <row r="59" spans="1:16" x14ac:dyDescent="0.25">
      <c r="A59" s="28"/>
      <c r="B59" s="27"/>
      <c r="C59" s="14"/>
      <c r="D59" s="27"/>
      <c r="E59" s="13"/>
      <c r="F59" s="27"/>
      <c r="G59" s="27"/>
      <c r="H59" s="13"/>
      <c r="I59" s="13"/>
      <c r="J59" s="2">
        <f t="shared" si="0"/>
        <v>0</v>
      </c>
      <c r="K59" s="21"/>
      <c r="L59" s="22">
        <v>313</v>
      </c>
      <c r="M59" s="13"/>
      <c r="N59" s="13"/>
      <c r="O59" s="13"/>
      <c r="P59" s="13"/>
    </row>
    <row r="60" spans="1:16" x14ac:dyDescent="0.25">
      <c r="A60" s="28">
        <v>929000</v>
      </c>
      <c r="B60" s="27">
        <v>64092001</v>
      </c>
      <c r="C60" s="14">
        <v>74.273376623376606</v>
      </c>
      <c r="D60" s="27" t="s">
        <v>17</v>
      </c>
      <c r="E60" s="13" t="s">
        <v>33</v>
      </c>
      <c r="F60" s="27">
        <v>1</v>
      </c>
      <c r="G60" s="27" t="s">
        <v>17</v>
      </c>
      <c r="H60" s="13" t="s">
        <v>42</v>
      </c>
      <c r="I60" s="13"/>
      <c r="J60" s="2">
        <f t="shared" si="0"/>
        <v>74.27</v>
      </c>
      <c r="K60" s="21"/>
      <c r="L60" s="22">
        <v>74.27</v>
      </c>
      <c r="M60" s="13"/>
      <c r="N60" s="13"/>
      <c r="O60" s="13"/>
      <c r="P60" s="13"/>
    </row>
    <row r="61" spans="1:16" x14ac:dyDescent="0.25">
      <c r="A61" s="28">
        <v>929000</v>
      </c>
      <c r="B61" s="27">
        <v>64092001</v>
      </c>
      <c r="C61" s="14">
        <v>169.97535714285715</v>
      </c>
      <c r="D61" s="27" t="s">
        <v>17</v>
      </c>
      <c r="E61" s="13" t="s">
        <v>33</v>
      </c>
      <c r="F61" s="27">
        <v>1</v>
      </c>
      <c r="G61" s="27" t="s">
        <v>17</v>
      </c>
      <c r="H61" s="13" t="s">
        <v>43</v>
      </c>
      <c r="I61" s="13"/>
      <c r="J61" s="2">
        <f t="shared" si="0"/>
        <v>169.98</v>
      </c>
      <c r="K61" s="21"/>
      <c r="L61" s="22">
        <v>169.98</v>
      </c>
      <c r="M61" s="13"/>
      <c r="N61" s="13"/>
      <c r="O61" s="13"/>
      <c r="P61" s="13"/>
    </row>
    <row r="62" spans="1:16" x14ac:dyDescent="0.25">
      <c r="A62" s="28">
        <v>929000</v>
      </c>
      <c r="B62" s="27">
        <v>64092001</v>
      </c>
      <c r="C62" s="14">
        <v>37.71892857142857</v>
      </c>
      <c r="D62" s="27" t="s">
        <v>17</v>
      </c>
      <c r="E62" s="13" t="s">
        <v>33</v>
      </c>
      <c r="F62" s="27">
        <v>1</v>
      </c>
      <c r="G62" s="27" t="s">
        <v>17</v>
      </c>
      <c r="H62" s="13" t="s">
        <v>44</v>
      </c>
      <c r="I62" s="13"/>
      <c r="J62" s="2">
        <f t="shared" si="0"/>
        <v>37.72</v>
      </c>
      <c r="K62" s="21"/>
      <c r="L62" s="22">
        <v>37.72</v>
      </c>
      <c r="M62" s="13"/>
      <c r="N62" s="13"/>
      <c r="O62" s="13"/>
      <c r="P62" s="13"/>
    </row>
    <row r="63" spans="1:16" x14ac:dyDescent="0.25">
      <c r="A63">
        <v>737000</v>
      </c>
      <c r="B63" s="27">
        <v>64092001</v>
      </c>
      <c r="C63" s="14">
        <v>268.84199999999998</v>
      </c>
      <c r="D63" s="27" t="s">
        <v>17</v>
      </c>
      <c r="E63" s="13" t="s">
        <v>33</v>
      </c>
      <c r="F63" s="27">
        <v>1</v>
      </c>
      <c r="G63" s="27" t="s">
        <v>17</v>
      </c>
      <c r="H63" s="13" t="s">
        <v>45</v>
      </c>
      <c r="I63" s="13"/>
      <c r="J63" s="2">
        <f t="shared" si="0"/>
        <v>268.84000000000003</v>
      </c>
      <c r="K63" s="21"/>
      <c r="L63" s="22">
        <v>268.84000000000003</v>
      </c>
      <c r="M63" s="13"/>
      <c r="N63" s="13"/>
      <c r="O63" s="13"/>
      <c r="P63" s="13"/>
    </row>
    <row r="64" spans="1:16" x14ac:dyDescent="0.25">
      <c r="A64">
        <v>737000</v>
      </c>
      <c r="B64" s="27">
        <v>64092001</v>
      </c>
      <c r="C64" s="14">
        <v>77.986800000000002</v>
      </c>
      <c r="D64" s="27" t="s">
        <v>17</v>
      </c>
      <c r="E64" s="13" t="s">
        <v>33</v>
      </c>
      <c r="F64" s="27">
        <v>1</v>
      </c>
      <c r="G64" s="27" t="s">
        <v>17</v>
      </c>
      <c r="H64" s="13" t="s">
        <v>46</v>
      </c>
      <c r="I64" s="13"/>
      <c r="J64" s="2">
        <f t="shared" si="0"/>
        <v>77.989999999999995</v>
      </c>
      <c r="K64" s="21"/>
      <c r="L64" s="22">
        <v>77.989999999999995</v>
      </c>
      <c r="M64" s="13"/>
      <c r="N64" s="13"/>
      <c r="O64" s="13"/>
      <c r="P64" s="13"/>
    </row>
    <row r="65" spans="1:16" x14ac:dyDescent="0.25">
      <c r="A65">
        <v>712000</v>
      </c>
      <c r="B65" s="27">
        <v>64092001</v>
      </c>
      <c r="C65" s="14">
        <v>119.63469000000001</v>
      </c>
      <c r="D65" s="27" t="s">
        <v>17</v>
      </c>
      <c r="E65" s="13" t="s">
        <v>33</v>
      </c>
      <c r="F65" s="27">
        <v>1</v>
      </c>
      <c r="G65" s="27" t="s">
        <v>17</v>
      </c>
      <c r="H65" s="13" t="s">
        <v>47</v>
      </c>
      <c r="I65" s="13"/>
      <c r="J65" s="2">
        <f t="shared" si="0"/>
        <v>119.63</v>
      </c>
      <c r="K65" s="21"/>
      <c r="L65" s="22">
        <v>119.63</v>
      </c>
      <c r="M65" s="13"/>
      <c r="N65" s="13"/>
      <c r="O65" s="13"/>
      <c r="P65" s="13"/>
    </row>
    <row r="66" spans="1:16" x14ac:dyDescent="0.25">
      <c r="A66">
        <v>712000</v>
      </c>
      <c r="B66" s="27">
        <v>64092001</v>
      </c>
      <c r="C66" s="14">
        <v>34.704126000000002</v>
      </c>
      <c r="D66" s="27" t="s">
        <v>17</v>
      </c>
      <c r="E66" s="13" t="s">
        <v>33</v>
      </c>
      <c r="F66" s="27">
        <v>1</v>
      </c>
      <c r="G66" s="27" t="s">
        <v>17</v>
      </c>
      <c r="H66" s="13" t="s">
        <v>48</v>
      </c>
      <c r="I66" s="13"/>
      <c r="J66" s="2">
        <f t="shared" si="0"/>
        <v>34.700000000000003</v>
      </c>
      <c r="K66" s="21"/>
      <c r="L66" s="22">
        <v>34.700000000000003</v>
      </c>
      <c r="M66" s="13"/>
      <c r="N66" s="13"/>
      <c r="O66" s="13"/>
      <c r="P66" s="13"/>
    </row>
    <row r="67" spans="1:16" x14ac:dyDescent="0.25">
      <c r="A67" s="28">
        <v>929000</v>
      </c>
      <c r="B67" s="27">
        <v>64092001</v>
      </c>
      <c r="C67" s="14">
        <v>275.43942857142855</v>
      </c>
      <c r="D67" s="27" t="s">
        <v>17</v>
      </c>
      <c r="E67" s="13" t="s">
        <v>33</v>
      </c>
      <c r="F67" s="27">
        <v>1</v>
      </c>
      <c r="G67" s="27" t="s">
        <v>17</v>
      </c>
      <c r="H67" s="13" t="s">
        <v>49</v>
      </c>
      <c r="I67" s="13"/>
      <c r="J67" s="2">
        <f t="shared" si="0"/>
        <v>275.44</v>
      </c>
      <c r="K67" s="21"/>
      <c r="L67" s="22">
        <v>275.44</v>
      </c>
      <c r="M67" s="13"/>
      <c r="N67" s="13"/>
      <c r="O67" s="13"/>
      <c r="P67" s="13"/>
    </row>
    <row r="68" spans="1:16" x14ac:dyDescent="0.25">
      <c r="A68" s="28">
        <v>929000</v>
      </c>
      <c r="B68" s="27">
        <v>64092001</v>
      </c>
      <c r="C68" s="14">
        <v>65.360571428571419</v>
      </c>
      <c r="D68" s="27" t="s">
        <v>17</v>
      </c>
      <c r="E68" s="13" t="s">
        <v>33</v>
      </c>
      <c r="F68" s="27">
        <v>1</v>
      </c>
      <c r="G68" s="27" t="s">
        <v>17</v>
      </c>
      <c r="H68" s="13" t="s">
        <v>50</v>
      </c>
      <c r="I68" s="13"/>
      <c r="J68" s="2">
        <f t="shared" si="0"/>
        <v>65.36</v>
      </c>
      <c r="K68" s="21"/>
      <c r="L68" s="22">
        <v>65.36</v>
      </c>
      <c r="M68" s="13"/>
      <c r="N68" s="13"/>
      <c r="O68" s="13"/>
      <c r="P68" s="13"/>
    </row>
    <row r="69" spans="1:16" x14ac:dyDescent="0.25">
      <c r="A69" s="28">
        <v>929000</v>
      </c>
      <c r="B69" s="27">
        <v>64092001</v>
      </c>
      <c r="C69" s="14">
        <v>92.95809523809524</v>
      </c>
      <c r="D69" s="27" t="s">
        <v>17</v>
      </c>
      <c r="E69" s="13" t="s">
        <v>33</v>
      </c>
      <c r="F69" s="27">
        <v>1</v>
      </c>
      <c r="G69" s="27" t="s">
        <v>17</v>
      </c>
      <c r="H69" s="13" t="s">
        <v>51</v>
      </c>
      <c r="I69" s="13"/>
      <c r="J69" s="2">
        <f t="shared" si="0"/>
        <v>92.960000000000008</v>
      </c>
      <c r="K69" s="21"/>
      <c r="L69" s="22">
        <v>92.960000000000008</v>
      </c>
      <c r="M69" s="13"/>
      <c r="N69" s="13"/>
      <c r="O69" s="13"/>
      <c r="P69" s="13"/>
    </row>
    <row r="70" spans="1:16" x14ac:dyDescent="0.25">
      <c r="A70" s="28">
        <v>929000</v>
      </c>
      <c r="B70" s="27">
        <v>64092001</v>
      </c>
      <c r="C70" s="14">
        <v>29.848707482993198</v>
      </c>
      <c r="D70" s="27" t="s">
        <v>17</v>
      </c>
      <c r="E70" s="13" t="s">
        <v>33</v>
      </c>
      <c r="F70" s="27">
        <v>1</v>
      </c>
      <c r="G70" s="27" t="s">
        <v>17</v>
      </c>
      <c r="H70" s="13" t="s">
        <v>52</v>
      </c>
      <c r="I70" s="13"/>
      <c r="J70" s="2">
        <f t="shared" si="0"/>
        <v>29.85</v>
      </c>
      <c r="K70" s="21"/>
      <c r="L70" s="22">
        <v>29.85</v>
      </c>
      <c r="M70" s="13"/>
      <c r="N70" s="13"/>
      <c r="O70" s="13"/>
      <c r="P70" s="13"/>
    </row>
    <row r="71" spans="1:16" x14ac:dyDescent="0.25">
      <c r="A71">
        <v>737000</v>
      </c>
      <c r="B71" s="27">
        <v>64092001</v>
      </c>
      <c r="C71" s="14">
        <v>170.69333333333333</v>
      </c>
      <c r="D71" s="27" t="s">
        <v>17</v>
      </c>
      <c r="E71" s="13" t="s">
        <v>33</v>
      </c>
      <c r="F71" s="27">
        <v>1</v>
      </c>
      <c r="G71" s="27" t="s">
        <v>17</v>
      </c>
      <c r="H71" s="13" t="s">
        <v>53</v>
      </c>
      <c r="I71" s="13"/>
      <c r="J71" s="2">
        <f t="shared" ref="J71:J84" si="1">MROUND(C71,0.01)</f>
        <v>170.69</v>
      </c>
      <c r="K71" s="21"/>
      <c r="L71" s="22">
        <v>170.69</v>
      </c>
      <c r="M71" s="13"/>
      <c r="N71" s="13"/>
      <c r="O71" s="13"/>
      <c r="P71" s="13"/>
    </row>
    <row r="72" spans="1:16" x14ac:dyDescent="0.25">
      <c r="A72">
        <v>737000</v>
      </c>
      <c r="B72" s="27">
        <v>64092001</v>
      </c>
      <c r="C72" s="14">
        <v>49.515428571428572</v>
      </c>
      <c r="D72" s="27" t="s">
        <v>17</v>
      </c>
      <c r="E72" s="13" t="s">
        <v>33</v>
      </c>
      <c r="F72" s="27">
        <v>1</v>
      </c>
      <c r="G72" s="27" t="s">
        <v>17</v>
      </c>
      <c r="H72" s="13" t="s">
        <v>54</v>
      </c>
      <c r="I72" s="13"/>
      <c r="J72" s="2">
        <f t="shared" si="1"/>
        <v>49.52</v>
      </c>
      <c r="K72" s="21"/>
      <c r="L72" s="22">
        <v>49.52</v>
      </c>
      <c r="M72" s="13"/>
      <c r="N72" s="13"/>
      <c r="O72" s="13"/>
      <c r="P72" s="13"/>
    </row>
    <row r="73" spans="1:16" x14ac:dyDescent="0.25">
      <c r="A73">
        <v>712000</v>
      </c>
      <c r="B73" s="27">
        <v>64092001</v>
      </c>
      <c r="C73" s="14">
        <v>113.80977999999999</v>
      </c>
      <c r="D73" s="27" t="s">
        <v>17</v>
      </c>
      <c r="E73" s="13" t="s">
        <v>33</v>
      </c>
      <c r="F73" s="27">
        <v>1</v>
      </c>
      <c r="G73" s="27" t="s">
        <v>17</v>
      </c>
      <c r="H73" s="13" t="s">
        <v>55</v>
      </c>
      <c r="I73" s="13"/>
      <c r="J73" s="2">
        <f t="shared" si="1"/>
        <v>113.81</v>
      </c>
      <c r="K73" s="21"/>
      <c r="L73" s="22">
        <v>113.81</v>
      </c>
      <c r="M73" s="13"/>
      <c r="N73" s="13"/>
      <c r="O73" s="13"/>
      <c r="P73" s="13"/>
    </row>
    <row r="74" spans="1:16" x14ac:dyDescent="0.25">
      <c r="A74">
        <v>712000</v>
      </c>
      <c r="B74" s="27">
        <v>64092001</v>
      </c>
      <c r="C74" s="14">
        <v>33.014412</v>
      </c>
      <c r="D74" s="27" t="s">
        <v>17</v>
      </c>
      <c r="E74" s="13" t="s">
        <v>33</v>
      </c>
      <c r="F74" s="27">
        <v>1</v>
      </c>
      <c r="G74" s="27" t="s">
        <v>17</v>
      </c>
      <c r="H74" s="13" t="s">
        <v>56</v>
      </c>
      <c r="I74" s="13"/>
      <c r="J74" s="2">
        <f t="shared" si="1"/>
        <v>33.01</v>
      </c>
      <c r="K74" s="21"/>
      <c r="L74" s="22">
        <v>33.01</v>
      </c>
      <c r="M74" s="13"/>
      <c r="N74" s="13"/>
      <c r="O74" s="13"/>
      <c r="P74" s="13"/>
    </row>
    <row r="75" spans="1:16" x14ac:dyDescent="0.25">
      <c r="A75" s="28">
        <v>929000</v>
      </c>
      <c r="B75" s="27">
        <v>64092001</v>
      </c>
      <c r="C75" s="14">
        <v>196.74244897959181</v>
      </c>
      <c r="D75" s="27" t="s">
        <v>17</v>
      </c>
      <c r="E75" s="13" t="s">
        <v>33</v>
      </c>
      <c r="F75" s="27">
        <v>1</v>
      </c>
      <c r="G75" s="27" t="s">
        <v>17</v>
      </c>
      <c r="H75" s="13" t="s">
        <v>57</v>
      </c>
      <c r="I75" s="13"/>
      <c r="J75" s="2">
        <f t="shared" si="1"/>
        <v>196.74</v>
      </c>
      <c r="K75" s="21"/>
      <c r="L75" s="22">
        <v>196.74</v>
      </c>
      <c r="M75" s="13"/>
      <c r="N75" s="13"/>
      <c r="O75" s="13"/>
      <c r="P75" s="13"/>
    </row>
    <row r="76" spans="1:16" x14ac:dyDescent="0.25">
      <c r="A76" s="28">
        <v>929000</v>
      </c>
      <c r="B76" s="27">
        <v>64092001</v>
      </c>
      <c r="C76" s="14">
        <v>46.686122448979589</v>
      </c>
      <c r="D76" s="27" t="s">
        <v>17</v>
      </c>
      <c r="E76" s="13" t="s">
        <v>33</v>
      </c>
      <c r="F76" s="27">
        <v>1</v>
      </c>
      <c r="G76" s="27" t="s">
        <v>17</v>
      </c>
      <c r="H76" s="13" t="s">
        <v>58</v>
      </c>
      <c r="I76" s="13"/>
      <c r="J76" s="2">
        <f t="shared" si="1"/>
        <v>46.69</v>
      </c>
      <c r="K76" s="21"/>
      <c r="L76" s="22">
        <v>46.69</v>
      </c>
      <c r="M76" s="13"/>
      <c r="N76" s="13"/>
      <c r="O76" s="13"/>
      <c r="P76" s="13"/>
    </row>
    <row r="77" spans="1:16" x14ac:dyDescent="0.25">
      <c r="A77" s="28">
        <v>929000</v>
      </c>
      <c r="B77" s="27">
        <v>64092001</v>
      </c>
      <c r="C77" s="14">
        <v>96.562105263157889</v>
      </c>
      <c r="D77" s="27" t="s">
        <v>17</v>
      </c>
      <c r="E77" s="13" t="s">
        <v>33</v>
      </c>
      <c r="F77" s="27">
        <v>1</v>
      </c>
      <c r="G77" s="27" t="s">
        <v>17</v>
      </c>
      <c r="H77" s="13" t="s">
        <v>59</v>
      </c>
      <c r="I77" s="13"/>
      <c r="J77" s="2">
        <f t="shared" si="1"/>
        <v>96.56</v>
      </c>
      <c r="K77" s="21"/>
      <c r="L77" s="22">
        <v>96.56</v>
      </c>
      <c r="M77" s="13"/>
      <c r="N77" s="13"/>
      <c r="O77" s="13"/>
      <c r="P77" s="13"/>
    </row>
    <row r="78" spans="1:16" x14ac:dyDescent="0.25">
      <c r="A78" s="28">
        <v>929000</v>
      </c>
      <c r="B78" s="27">
        <v>64092001</v>
      </c>
      <c r="C78" s="14">
        <v>34.251428571428569</v>
      </c>
      <c r="D78" s="27" t="s">
        <v>17</v>
      </c>
      <c r="E78" s="13" t="s">
        <v>33</v>
      </c>
      <c r="F78" s="27">
        <v>1</v>
      </c>
      <c r="G78" s="27" t="s">
        <v>17</v>
      </c>
      <c r="H78" s="13" t="s">
        <v>60</v>
      </c>
      <c r="I78" s="13"/>
      <c r="J78" s="2">
        <f t="shared" si="1"/>
        <v>34.25</v>
      </c>
      <c r="K78" s="21"/>
      <c r="L78" s="22">
        <v>34.25</v>
      </c>
      <c r="M78" s="13"/>
      <c r="N78" s="13"/>
      <c r="O78" s="13"/>
      <c r="P78" s="13"/>
    </row>
    <row r="79" spans="1:16" x14ac:dyDescent="0.25">
      <c r="A79">
        <v>737000</v>
      </c>
      <c r="B79" s="27">
        <v>64092001</v>
      </c>
      <c r="C79" s="14">
        <v>314.43508771929822</v>
      </c>
      <c r="D79" s="27" t="s">
        <v>17</v>
      </c>
      <c r="E79" s="13" t="s">
        <v>33</v>
      </c>
      <c r="F79" s="27">
        <v>1</v>
      </c>
      <c r="G79" s="27" t="s">
        <v>17</v>
      </c>
      <c r="H79" s="13" t="s">
        <v>61</v>
      </c>
      <c r="I79" s="13"/>
      <c r="J79" s="2">
        <f t="shared" si="1"/>
        <v>314.44</v>
      </c>
      <c r="K79" s="21"/>
      <c r="L79" s="22">
        <v>314.44</v>
      </c>
      <c r="M79" s="13"/>
      <c r="N79" s="13"/>
      <c r="O79" s="13"/>
      <c r="P79" s="13"/>
    </row>
    <row r="80" spans="1:16" x14ac:dyDescent="0.25">
      <c r="A80">
        <v>737000</v>
      </c>
      <c r="B80" s="27">
        <v>64092001</v>
      </c>
      <c r="C80" s="14">
        <v>91.212631578947367</v>
      </c>
      <c r="D80" s="27" t="s">
        <v>17</v>
      </c>
      <c r="E80" s="13" t="s">
        <v>33</v>
      </c>
      <c r="F80" s="27">
        <v>1</v>
      </c>
      <c r="G80" s="27" t="s">
        <v>17</v>
      </c>
      <c r="H80" s="13" t="s">
        <v>62</v>
      </c>
      <c r="I80" s="13"/>
      <c r="J80" s="2">
        <f t="shared" si="1"/>
        <v>91.210000000000008</v>
      </c>
      <c r="K80" s="21"/>
      <c r="L80" s="22">
        <v>91.210000000000008</v>
      </c>
      <c r="M80" s="13"/>
      <c r="N80" s="13"/>
      <c r="O80" s="13"/>
      <c r="P80" s="13"/>
    </row>
    <row r="81" spans="1:16" x14ac:dyDescent="0.25">
      <c r="A81">
        <v>712000</v>
      </c>
      <c r="B81" s="27">
        <v>64092001</v>
      </c>
      <c r="C81" s="14">
        <v>157.27257</v>
      </c>
      <c r="D81" s="27" t="s">
        <v>17</v>
      </c>
      <c r="E81" s="13" t="s">
        <v>33</v>
      </c>
      <c r="F81" s="27">
        <v>1</v>
      </c>
      <c r="G81" s="27" t="s">
        <v>17</v>
      </c>
      <c r="H81" s="13" t="s">
        <v>63</v>
      </c>
      <c r="I81" s="13"/>
      <c r="J81" s="2">
        <f t="shared" si="1"/>
        <v>157.27000000000001</v>
      </c>
      <c r="K81" s="21"/>
      <c r="L81" s="22">
        <v>157.27000000000001</v>
      </c>
      <c r="M81" s="13"/>
      <c r="N81" s="13"/>
      <c r="O81" s="13"/>
      <c r="P81" s="13"/>
    </row>
    <row r="82" spans="1:16" x14ac:dyDescent="0.25">
      <c r="A82">
        <v>712000</v>
      </c>
      <c r="B82" s="27">
        <v>64092001</v>
      </c>
      <c r="C82" s="14">
        <v>45.622278000000001</v>
      </c>
      <c r="D82" s="27" t="s">
        <v>17</v>
      </c>
      <c r="E82" s="13" t="s">
        <v>33</v>
      </c>
      <c r="F82" s="27">
        <v>1</v>
      </c>
      <c r="G82" s="27" t="s">
        <v>17</v>
      </c>
      <c r="H82" s="13" t="s">
        <v>64</v>
      </c>
      <c r="I82" s="13"/>
      <c r="J82" s="2">
        <f t="shared" si="1"/>
        <v>45.62</v>
      </c>
      <c r="K82" s="21"/>
      <c r="L82" s="22">
        <v>45.62</v>
      </c>
      <c r="M82" s="13"/>
      <c r="N82" s="13"/>
      <c r="O82" s="13"/>
      <c r="P82" s="13"/>
    </row>
    <row r="83" spans="1:16" x14ac:dyDescent="0.25">
      <c r="A83" s="28">
        <v>929000</v>
      </c>
      <c r="B83" s="27">
        <v>64092001</v>
      </c>
      <c r="C83" s="14">
        <v>181.21015037593983</v>
      </c>
      <c r="D83" s="27" t="s">
        <v>17</v>
      </c>
      <c r="E83" s="13" t="s">
        <v>33</v>
      </c>
      <c r="F83" s="27">
        <v>1</v>
      </c>
      <c r="G83" s="27" t="s">
        <v>17</v>
      </c>
      <c r="H83" s="13" t="s">
        <v>65</v>
      </c>
      <c r="I83" s="13"/>
      <c r="J83" s="2">
        <f t="shared" si="1"/>
        <v>181.21</v>
      </c>
      <c r="K83" s="21"/>
      <c r="L83" s="22">
        <v>181.21</v>
      </c>
      <c r="M83" s="13"/>
      <c r="N83" s="13"/>
      <c r="O83" s="13"/>
      <c r="P83" s="13"/>
    </row>
    <row r="84" spans="1:16" x14ac:dyDescent="0.25">
      <c r="A84" s="28">
        <v>929000</v>
      </c>
      <c r="B84" s="27">
        <v>64092001</v>
      </c>
      <c r="C84" s="14">
        <v>43.000375939849619</v>
      </c>
      <c r="D84" s="27" t="s">
        <v>17</v>
      </c>
      <c r="E84" s="13" t="s">
        <v>33</v>
      </c>
      <c r="F84" s="27">
        <v>1</v>
      </c>
      <c r="G84" s="27" t="s">
        <v>17</v>
      </c>
      <c r="H84" s="13" t="s">
        <v>66</v>
      </c>
      <c r="I84" s="13"/>
      <c r="J84" s="2">
        <f t="shared" si="1"/>
        <v>43</v>
      </c>
      <c r="K84" s="21"/>
      <c r="L84" s="22">
        <v>43.01</v>
      </c>
      <c r="M84" s="13"/>
      <c r="N84" s="13"/>
      <c r="O84" s="13"/>
      <c r="P84" s="13"/>
    </row>
    <row r="85" spans="1:16" x14ac:dyDescent="0.25">
      <c r="C85" s="2"/>
      <c r="J85" s="2"/>
      <c r="L85" s="22"/>
    </row>
    <row r="86" spans="1:16" x14ac:dyDescent="0.25">
      <c r="C86" s="2"/>
      <c r="J86" s="2"/>
      <c r="L86" s="22"/>
    </row>
    <row r="87" spans="1:16" x14ac:dyDescent="0.25">
      <c r="C87" s="2"/>
      <c r="J87" s="2"/>
      <c r="L87" s="22"/>
    </row>
    <row r="88" spans="1:16" x14ac:dyDescent="0.25">
      <c r="C88" s="2">
        <f>SUBTOTAL(9,C2:C87)</f>
        <v>69175.057850777055</v>
      </c>
      <c r="J88" s="2">
        <f>SUBTOTAL(9,J2:J87)</f>
        <v>69175.060000000041</v>
      </c>
      <c r="K88" s="2"/>
      <c r="L88" s="29">
        <f t="shared" ref="L88" si="2">SUBTOTAL(9,L2:L87)</f>
        <v>37016.299999999981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Hoja2</vt:lpstr>
      <vt:lpstr>Plantilla a omplir</vt:lpstr>
      <vt:lpstr>TC COFINANÇAMENT</vt:lpstr>
      <vt:lpstr>TC COSTOS</vt:lpstr>
      <vt:lpstr>Base de dades</vt:lpstr>
      <vt:lpstr>Arrodoniment Despeses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Belen Calejo;Albert Sales San Martin</dc:creator>
  <cp:lastModifiedBy>Albert Sales San Martin</cp:lastModifiedBy>
  <dcterms:created xsi:type="dcterms:W3CDTF">2023-12-13T12:47:04Z</dcterms:created>
  <dcterms:modified xsi:type="dcterms:W3CDTF">2025-06-16T11:05:58Z</dcterms:modified>
</cp:coreProperties>
</file>